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A96354CA26DF46F1B5B0AA9A0C5A0AE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67624960"/>
          <a:ext cx="1076325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4C308B9B946546DC8A1935C118D823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0650" y="67539235"/>
          <a:ext cx="1162050" cy="114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870256FBEA2B4BD0B15E46337F24C2A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90650" y="65184020"/>
          <a:ext cx="550545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8B5E9846393B4BE3A8C67E84AF970B4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0650" y="62880240"/>
          <a:ext cx="440055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D0FD365340FF47158FCB65AF070FB5F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0650" y="63646685"/>
          <a:ext cx="43910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3338B4F087334D6A89362730531A97C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0650" y="64448055"/>
          <a:ext cx="38004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1D27542E49E04B12B2FD0DF2A891AE5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90650" y="65950465"/>
          <a:ext cx="3267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2F9E341A54DC49468381DDD6CD0DE5B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90650" y="66739135"/>
          <a:ext cx="304800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662F3C5FE1324E32A55F187B9016D7D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90650" y="578485"/>
          <a:ext cx="3133725" cy="4162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E773835154794712BFEAB610BA7211B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90650" y="1505585"/>
          <a:ext cx="4562475" cy="455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576751449F9444CC97202E091D6F458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90650" y="24326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489BBFC2C92A4F84BE5660FE207A613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90650" y="3359785"/>
          <a:ext cx="48863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61A7D6ED966E46FE94740066EB85C7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90650" y="4286885"/>
          <a:ext cx="45815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E43DE240A4674A7281904D8EAB77B6F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90650" y="52139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352213BF80B84560B1B76BD3497D748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90650" y="6141085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B128631C2919481083BEA074D245931C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90650" y="7068185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37CB52414E534C6CB71D5581628D548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90650" y="79952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063CC4D7FE674FDF86B749461131BBF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90650" y="89223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8417569FDDFD4430BA9DABC235D85D5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90650" y="98494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ECA34FA415DC42BC8F701B7BD7CC1D0A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90650" y="107765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18ADC0DFD1974D01963F7070080908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90650" y="11703685"/>
          <a:ext cx="37814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6A53C28D473E4D29AF34667802EB24B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390650" y="126307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8C10965D06D34667815558A055EDBB6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90650" y="13557885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0628AA9811BD4397B354D8396220A85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390650" y="14484985"/>
          <a:ext cx="48291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098FF69C1A794BED8297B4EA9B0D865A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90650" y="16339185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27556328917C4B94B2050538AAC93D4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390650" y="17266285"/>
          <a:ext cx="472440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8F42BA60A921452A9412B3A35F10E7A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90650" y="181933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1712BC0CA6DE47BB8DDDF7439374636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390650" y="19120485"/>
          <a:ext cx="51339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1D8E2D73D65B47A6A5378B13BB631E4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390650" y="200475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" name="ID_9AC15C0DE8A94DE181202067AB5CF08B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390650" y="209746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FA4855BF4BB04AE39E32D8C05C2F912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390650" y="21901785"/>
          <a:ext cx="472440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A82604EFB09A4B2081797212DAA178ED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390650" y="228288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E6484DB0670740FF88D3FC005EBCFAC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390650" y="237559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5F295DD422DC4249B09B92F9785E9D1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390650" y="24683085"/>
          <a:ext cx="48482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90B92671D2924B26AAB7A0F62031D6C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390650" y="256101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44BA264D5E6C4A868546DD0D430DCB4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390650" y="265372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3F84255908BC4F3F8BF6890EE2B2566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390650" y="274643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A360B03A9F3D4863A4D54CC5BE61C8E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390650" y="28391485"/>
          <a:ext cx="495300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11E8DB5A9F90483BA555293CC7179F3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390650" y="29318585"/>
          <a:ext cx="45624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79EDC74B1DC0468A853AFEDBAD380D2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390650" y="30245685"/>
          <a:ext cx="424815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1418B4E501A14A04813755561A95FB4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390650" y="311727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73D28170DF3A4C4CA5A79BE0E3F9809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390650" y="32099885"/>
          <a:ext cx="506730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2701C53332634EC1B50DBD119D1711F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390650" y="33026985"/>
          <a:ext cx="47529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0B29631B376748CE98F02CF5A2D4577A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390650" y="33954085"/>
          <a:ext cx="52673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" name="ID_22D1E432C5EA4EE09FB7A32571E7798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390650" y="34881185"/>
          <a:ext cx="480060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" name="ID_9D3DDD2AE4D042DFBA86725E25CA8E7D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390650" y="358082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7" name="ID_BEF91C66DCFB4809AD34A11E6ECE44F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390650" y="367353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3A1942A7596343EB90E5092E7FA6EE8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390650" y="37662485"/>
          <a:ext cx="499110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9" name="ID_32733F45DD2D451A919A94F5A7BC5198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390650" y="38454330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" name="ID_00BF3E60C60C493194F8BC398CEE4CC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390650" y="39245540"/>
          <a:ext cx="43719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4D6CC92550684A09B31EB923BC08046E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390650" y="4003357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2" name="ID_EDC27AB8E8FB4E18B06B8296A73B39C7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390650" y="40825420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" name="ID_25F2B7E79A884EA593CB80D9FF30530B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390650" y="4161726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4" name="ID_87C3D53CDA90428196C330CA532375CA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390650" y="42409110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5" name="ID_B6D4DE334F9A44A78FDFD22E10448660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390650" y="4320095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6" name="ID_0E9A6712B0DF409186008E063123045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390650" y="43992800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7" name="ID_0A7EC31BD57148CF9E8F0A1B8397223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390650" y="44784645"/>
          <a:ext cx="48482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8" name="ID_49A1FEE1FF514DBE9D5875EB6ECFD17F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390650" y="45576490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9" name="ID_6F3675271D18484B829E4B8D67B13AF6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390650" y="4636833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0" name="ID_6575BD66B78644F782A0A2BAFCA6CE6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390650" y="47160180"/>
          <a:ext cx="50768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1" name="ID_8D5CDA91FA9E419DA574D50EEFCBD194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390650" y="47951390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2" name="ID_B84C2E44F83E482D88F88592C063127F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390650" y="4873942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3" name="ID_D03A3AF145A441E78AFAFFBC31919DA4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390650" y="49531270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4" name="ID_BFCD303774D1436DBD6EA9D8D4DCE13F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390650" y="5032311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5" name="ID_1CA8417E0FF44457B6623BBA9F1291E8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390650" y="51114960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6" name="ID_9B1886661BA04603AA589F6B47069ECF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390650" y="51896010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7" name="ID_A56EBE0935C14B4786B4A4D914950D54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390650" y="52647850"/>
          <a:ext cx="4486275" cy="4486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8" name="ID_8B5AB21928554F0BB00827EA40CFC441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390650" y="5343588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9" name="ID_ED6C152D896F4C02B6C054996A3FD88D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390650" y="54227730"/>
          <a:ext cx="47529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0" name="ID_FE7FDBFE20EC482C907CF039CC0CC531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390650" y="55019575"/>
          <a:ext cx="601980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1" name="ID_C7734B782073443590F26E451F19E971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390650" y="55811420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2" name="ID_5511C5DACF984813A9B65B53CC04A774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390650" y="56602630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3" name="ID_4D97255BDC6B411DB4D00C5BE03802FE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390650" y="57390665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4" name="ID_B2779F619B4942F5BD7C6354D65F36A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390650" y="58182510"/>
          <a:ext cx="41814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5" name="ID_619D08EDAC8A41CAB4565F834D817D9B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390650" y="58974355"/>
          <a:ext cx="479107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6" name="ID_69836774150F4FD7AA3746FC7A70DA5F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390650" y="59766200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7" name="ID_8A801E89EE2D4350897276F1704DCA8C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390650" y="60558045"/>
          <a:ext cx="35909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8" name="ID_3D5E49CCA118415885C35F4AFB9035A3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390650" y="61349890"/>
          <a:ext cx="4343400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9" name="ID_6CB4C80293D54D2BA4EB77F437E4C96A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390650" y="62129670"/>
          <a:ext cx="3590925" cy="47529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<sst xmlns="http://schemas.openxmlformats.org/spreadsheetml/2006/main" count="176" uniqueCount="103">
  <si>
    <t>供应商名称</t>
  </si>
  <si>
    <t>联系人及电话</t>
  </si>
  <si>
    <t>序号</t>
  </si>
  <si>
    <t>绿植品种</t>
  </si>
  <si>
    <t>参考图片
（仅供参考）</t>
  </si>
  <si>
    <t>规格</t>
  </si>
  <si>
    <t>产品图片</t>
  </si>
  <si>
    <t>租赁价格（元/月）</t>
  </si>
  <si>
    <t>售卖价格（元/盆）</t>
  </si>
  <si>
    <t>备注</t>
  </si>
  <si>
    <t>单杆发财树</t>
  </si>
  <si>
    <t>高1.5-1.6m</t>
  </si>
  <si>
    <t>三杆发财树</t>
  </si>
  <si>
    <t>五杆发财树</t>
  </si>
  <si>
    <t>金钱树</t>
  </si>
  <si>
    <t>高1-1.2m</t>
  </si>
  <si>
    <t>富贵树</t>
  </si>
  <si>
    <t>高1.6-1.8m</t>
  </si>
  <si>
    <t>多颗幸福树</t>
  </si>
  <si>
    <t>高1.4-1.5m</t>
  </si>
  <si>
    <t>多层幸福树</t>
  </si>
  <si>
    <t>天堂鸟</t>
  </si>
  <si>
    <t>高1.7-1.8m</t>
  </si>
  <si>
    <t>散尾葵</t>
  </si>
  <si>
    <t>夏威夷竹</t>
  </si>
  <si>
    <t>平安树</t>
  </si>
  <si>
    <t>巴西木</t>
  </si>
  <si>
    <t>龙须树</t>
  </si>
  <si>
    <t>羽叶福禄桐</t>
  </si>
  <si>
    <t>高1.6-1.7m</t>
  </si>
  <si>
    <t>圆叶福禄桐</t>
  </si>
  <si>
    <t>绿萝柱</t>
  </si>
  <si>
    <t>高1.5m</t>
  </si>
  <si>
    <t>高1.8m</t>
  </si>
  <si>
    <t>百合竹</t>
  </si>
  <si>
    <t>造型鸭脚木</t>
  </si>
  <si>
    <t>琴叶榕</t>
  </si>
  <si>
    <t>富贵竹笼</t>
  </si>
  <si>
    <t>雅丽皇后</t>
  </si>
  <si>
    <t>高0.5-0.6m</t>
  </si>
  <si>
    <t>黑美人</t>
  </si>
  <si>
    <t>广东万年青</t>
  </si>
  <si>
    <t>虎皮兰</t>
  </si>
  <si>
    <t>螺纹铁</t>
  </si>
  <si>
    <t>单颗绿心也门铁</t>
  </si>
  <si>
    <t>高0.7m</t>
  </si>
  <si>
    <t>三拼绿心也门铁</t>
  </si>
  <si>
    <t>单颗金心也门铁</t>
  </si>
  <si>
    <t>变叶木</t>
  </si>
  <si>
    <t>三拼鸿运当头</t>
  </si>
  <si>
    <t>单棵鸿运当头</t>
  </si>
  <si>
    <t>三拼红掌</t>
  </si>
  <si>
    <t>龟背竹</t>
  </si>
  <si>
    <t>小绿萝</t>
  </si>
  <si>
    <t>高0.3m</t>
  </si>
  <si>
    <t>长藤绿萝</t>
  </si>
  <si>
    <t>常春藤</t>
  </si>
  <si>
    <t>花叶绿萝</t>
  </si>
  <si>
    <t>高0.2m</t>
  </si>
  <si>
    <t>钻石翡翠</t>
  </si>
  <si>
    <t>袖珍椰子</t>
  </si>
  <si>
    <t>粉掌</t>
  </si>
  <si>
    <t>红掌</t>
  </si>
  <si>
    <t>吉利红</t>
  </si>
  <si>
    <t>小发财树
（单杆）</t>
  </si>
  <si>
    <t>小发财树
（三杆）</t>
  </si>
  <si>
    <t>小金钱树</t>
  </si>
  <si>
    <t>碧玉</t>
  </si>
  <si>
    <t>小金钻</t>
  </si>
  <si>
    <t>小文竹</t>
  </si>
  <si>
    <t>小虎皮兰</t>
  </si>
  <si>
    <t>白掌</t>
  </si>
  <si>
    <t>翡翠</t>
  </si>
  <si>
    <t>铂金钻</t>
  </si>
  <si>
    <t>万年红</t>
  </si>
  <si>
    <t>花叶万年青</t>
  </si>
  <si>
    <t>孔雀竹芋</t>
  </si>
  <si>
    <t>富贵竹</t>
  </si>
  <si>
    <t>富贵竹塔</t>
  </si>
  <si>
    <t>竹柏</t>
  </si>
  <si>
    <t>墨兰</t>
  </si>
  <si>
    <t>高0.4m</t>
  </si>
  <si>
    <t>吊兰</t>
  </si>
  <si>
    <t>聚宝盆</t>
  </si>
  <si>
    <t>多肉</t>
  </si>
  <si>
    <t>高0.1m</t>
  </si>
  <si>
    <t>多肉小盆景</t>
  </si>
  <si>
    <t>发财树组合盆栽</t>
  </si>
  <si>
    <t>金钱树盆景</t>
  </si>
  <si>
    <t>高0.5m</t>
  </si>
  <si>
    <t>君子兰盆景</t>
  </si>
  <si>
    <t>吉利红盆景</t>
  </si>
  <si>
    <t>八支蝴蝶兰（大花）</t>
  </si>
  <si>
    <t>八支蝴蝶兰（小花）</t>
  </si>
  <si>
    <t>蝴蝶兰盆景</t>
  </si>
  <si>
    <t>单支蝴蝶兰</t>
  </si>
  <si>
    <t>三组合</t>
  </si>
  <si>
    <t>按一套三盆报价</t>
  </si>
  <si>
    <t>高1.2m</t>
  </si>
  <si>
    <t>两组合</t>
  </si>
  <si>
    <t>按一套两盆报价</t>
  </si>
  <si>
    <t>飞羽竹芋</t>
  </si>
  <si>
    <t>青纹竹芋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</si>
</sst>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rgb="FF000000"/>
      <name val="Arial"/>
      <charset val="204"/>
    </font>
    <font>
      <b/>
      <sz val="9"/>
      <color rgb="FF000000"/>
      <name val="宋体"/>
      <charset val="204"/>
    </font>
    <font>
      <b/>
      <sz val="11"/>
      <color rgb="FF000000"/>
      <name val="Arial"/>
      <charset val="204"/>
    </font>
    <font>
      <b/>
      <sz val="13"/>
      <name val="黑体"/>
      <charset val="134"/>
    </font>
    <font>
      <b/>
      <sz val="11"/>
      <name val="黑体"/>
      <charset val="134"/>
    </font>
    <font>
      <b/>
      <sz val="13"/>
      <name val="Arial"/>
      <charset val="134"/>
    </font>
    <font>
      <b/>
      <sz val="11"/>
      <name val="宋体"/>
      <charset val="134"/>
    </font>
    <font>
      <b/>
      <sz val="11"/>
      <color rgb="FF000000"/>
      <name val="Microsoft YaHei"/>
      <charset val="134"/>
    </font>
    <font>
      <sz val="11"/>
      <name val="Microsoft YaHei"/>
      <charset val="134"/>
    </font>
    <font>
      <sz val="10"/>
      <color rgb="FF000000"/>
      <name val="Arial"/>
      <charset val="204"/>
    </font>
    <font>
      <sz val="11"/>
      <name val="宋体"/>
      <charset val="134"/>
    </font>
    <font>
      <sz val="11"/>
      <color rgb="FF000000"/>
      <name val="宋体"/>
      <charset val="20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left" vertical="top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9" Type="http://schemas.openxmlformats.org/officeDocument/2006/relationships/image" Target="media/image79.png"/><Relationship Id="rId78" Type="http://schemas.openxmlformats.org/officeDocument/2006/relationships/image" Target="media/image78.png"/><Relationship Id="rId77" Type="http://schemas.openxmlformats.org/officeDocument/2006/relationships/image" Target="media/image77.png"/><Relationship Id="rId76" Type="http://schemas.openxmlformats.org/officeDocument/2006/relationships/image" Target="media/image76.png"/><Relationship Id="rId75" Type="http://schemas.openxmlformats.org/officeDocument/2006/relationships/image" Target="media/image75.png"/><Relationship Id="rId74" Type="http://schemas.openxmlformats.org/officeDocument/2006/relationships/image" Target="media/image74.png"/><Relationship Id="rId73" Type="http://schemas.openxmlformats.org/officeDocument/2006/relationships/image" Target="media/image73.png"/><Relationship Id="rId72" Type="http://schemas.openxmlformats.org/officeDocument/2006/relationships/image" Target="media/image72.png"/><Relationship Id="rId71" Type="http://schemas.openxmlformats.org/officeDocument/2006/relationships/image" Target="media/image71.png"/><Relationship Id="rId70" Type="http://schemas.openxmlformats.org/officeDocument/2006/relationships/image" Target="media/image70.png"/><Relationship Id="rId7" Type="http://schemas.openxmlformats.org/officeDocument/2006/relationships/image" Target="media/image7.pn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png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media/image63.png"/><Relationship Id="rId62" Type="http://schemas.openxmlformats.org/officeDocument/2006/relationships/image" Target="media/image62.png"/><Relationship Id="rId61" Type="http://schemas.openxmlformats.org/officeDocument/2006/relationships/image" Target="media/image61.png"/><Relationship Id="rId60" Type="http://schemas.openxmlformats.org/officeDocument/2006/relationships/image" Target="media/image60.pn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pn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png"/><Relationship Id="rId54" Type="http://schemas.openxmlformats.org/officeDocument/2006/relationships/image" Target="media/image54.pn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E3" sqref="E$1:H$1048576"/>
    </sheetView>
  </sheetViews>
  <sheetFormatPr defaultColWidth="9" defaultRowHeight="15"/>
  <cols>
    <col min="1" max="1" width="4.625" style="2" customWidth="1"/>
    <col min="2" max="2" width="13.625" customWidth="1"/>
    <col min="3" max="3" width="14.625" customWidth="1"/>
    <col min="4" max="4" width="12.75" customWidth="1"/>
    <col min="5" max="5" width="16.625" style="3" customWidth="1"/>
    <col min="6" max="6" width="9.75" style="4" customWidth="1"/>
    <col min="7" max="7" width="10.875" style="5" customWidth="1"/>
    <col min="8" max="8" width="14.625" style="5" customWidth="1"/>
    <col min="9" max="9" width="10.625" customWidth="1"/>
  </cols>
  <sheetData>
    <row r="1" ht="23" customHeight="1" spans="1:9">
      <c r="A1" s="6" t="s">
        <v>0</v>
      </c>
      <c r="B1" s="7"/>
      <c r="C1" s="8"/>
      <c r="D1" s="9"/>
      <c r="E1" s="10"/>
      <c r="F1" s="10"/>
      <c r="G1" s="10"/>
      <c r="H1" s="10"/>
    </row>
    <row r="2" customFormat="1" ht="23" customHeight="1" spans="1:9">
      <c r="A2" s="6" t="s">
        <v>1</v>
      </c>
      <c r="B2" s="7"/>
      <c r="C2" s="8"/>
      <c r="D2" s="9"/>
      <c r="E2" s="10"/>
      <c r="F2" s="10"/>
      <c r="G2" s="10"/>
      <c r="H2" s="10"/>
      <c r="I2" s="11"/>
    </row>
    <row r="3" s="1" customFormat="1" ht="40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5" t="s">
        <v>8</v>
      </c>
      <c r="H3" s="15" t="s">
        <v>9</v>
      </c>
    </row>
    <row r="4" ht="73" customHeight="1" spans="1:9">
      <c r="A4" s="16">
        <v>1</v>
      </c>
      <c r="B4" s="17" t="s">
        <v>10</v>
      </c>
      <c r="C4" s="18" t="str">
        <f>_xlfn.DISPIMG("ID_662F3C5FE1324E32A55F187B9016D7D3",1)</f>
        <v>=DISPIMG("ID_662F3C5FE1324E32A55F187B9016D7D3",1)</v>
      </c>
      <c r="D4" s="19" t="s">
        <v>11</v>
      </c>
      <c r="E4" s="20"/>
      <c r="F4" s="21"/>
      <c r="G4" s="22"/>
      <c r="H4" s="22"/>
    </row>
    <row r="5" ht="73" customHeight="1" spans="1:9">
      <c r="A5" s="16">
        <v>2</v>
      </c>
      <c r="B5" s="17" t="s">
        <v>12</v>
      </c>
      <c r="C5" s="18" t="str">
        <f>_xlfn.DISPIMG("ID_E773835154794712BFEAB610BA7211B7",1)</f>
        <v>=DISPIMG("ID_E773835154794712BFEAB610BA7211B7",1)</v>
      </c>
      <c r="D5" s="19" t="s">
        <v>11</v>
      </c>
      <c r="E5" s="20"/>
      <c r="F5" s="21"/>
      <c r="G5" s="22"/>
      <c r="H5" s="22"/>
    </row>
    <row r="6" ht="73" customHeight="1" spans="1:9">
      <c r="A6" s="16">
        <v>3</v>
      </c>
      <c r="B6" s="17" t="s">
        <v>13</v>
      </c>
      <c r="C6" s="18" t="str">
        <f>_xlfn.DISPIMG("ID_576751449F9444CC97202E091D6F4585",1)</f>
        <v>=DISPIMG("ID_576751449F9444CC97202E091D6F4585",1)</v>
      </c>
      <c r="D6" s="19" t="s">
        <v>11</v>
      </c>
      <c r="E6" s="20"/>
      <c r="F6" s="21"/>
      <c r="G6" s="22"/>
      <c r="H6" s="22"/>
    </row>
    <row r="7" ht="73" customHeight="1" spans="1:9">
      <c r="A7" s="16">
        <v>4</v>
      </c>
      <c r="B7" s="17" t="s">
        <v>14</v>
      </c>
      <c r="C7" s="18" t="str">
        <f>_xlfn.DISPIMG("ID_489BBFC2C92A4F84BE5660FE207A6138",1)</f>
        <v>=DISPIMG("ID_489BBFC2C92A4F84BE5660FE207A6138",1)</v>
      </c>
      <c r="D7" s="19" t="s">
        <v>15</v>
      </c>
      <c r="E7" s="20"/>
      <c r="F7" s="21"/>
      <c r="G7" s="22"/>
      <c r="H7" s="22"/>
    </row>
    <row r="8" ht="73" customHeight="1" spans="1:9">
      <c r="A8" s="16">
        <v>5</v>
      </c>
      <c r="B8" s="17" t="s">
        <v>16</v>
      </c>
      <c r="C8" s="18" t="str">
        <f>_xlfn.DISPIMG("ID_61A7D6ED966E46FE94740066EB85C716",1)</f>
        <v>=DISPIMG("ID_61A7D6ED966E46FE94740066EB85C716",1)</v>
      </c>
      <c r="D8" s="19" t="s">
        <v>17</v>
      </c>
      <c r="E8" s="20"/>
      <c r="F8" s="21"/>
      <c r="G8" s="22"/>
      <c r="H8" s="22"/>
    </row>
    <row r="9" ht="73" customHeight="1" spans="1:9">
      <c r="A9" s="16">
        <v>6</v>
      </c>
      <c r="B9" s="17" t="s">
        <v>18</v>
      </c>
      <c r="C9" s="18" t="str">
        <f>_xlfn.DISPIMG("ID_E43DE240A4674A7281904D8EAB77B6F0",1)</f>
        <v>=DISPIMG("ID_E43DE240A4674A7281904D8EAB77B6F0",1)</v>
      </c>
      <c r="D9" s="19" t="s">
        <v>19</v>
      </c>
      <c r="E9" s="20"/>
      <c r="F9" s="21"/>
      <c r="G9" s="22"/>
      <c r="H9" s="22"/>
    </row>
    <row r="10" ht="73" customHeight="1" spans="1:9">
      <c r="A10" s="16">
        <v>7</v>
      </c>
      <c r="B10" s="17" t="s">
        <v>20</v>
      </c>
      <c r="C10" s="18" t="str">
        <f>_xlfn.DISPIMG("ID_352213BF80B84560B1B76BD3497D7482",1)</f>
        <v>=DISPIMG("ID_352213BF80B84560B1B76BD3497D7482",1)</v>
      </c>
      <c r="D10" s="19" t="s">
        <v>11</v>
      </c>
      <c r="E10" s="20"/>
      <c r="F10" s="21"/>
      <c r="G10" s="22"/>
      <c r="H10" s="22"/>
    </row>
    <row r="11" ht="73" customHeight="1" spans="1:9">
      <c r="A11" s="16">
        <v>8</v>
      </c>
      <c r="B11" s="17" t="s">
        <v>21</v>
      </c>
      <c r="C11" s="18" t="str">
        <f>_xlfn.DISPIMG("ID_B128631C2919481083BEA074D245931C",1)</f>
        <v>=DISPIMG("ID_B128631C2919481083BEA074D245931C",1)</v>
      </c>
      <c r="D11" s="19" t="s">
        <v>22</v>
      </c>
      <c r="E11" s="20"/>
      <c r="F11" s="21"/>
      <c r="G11" s="22"/>
      <c r="H11" s="22"/>
    </row>
    <row r="12" ht="73" customHeight="1" spans="1:9">
      <c r="A12" s="16">
        <v>9</v>
      </c>
      <c r="B12" s="17" t="s">
        <v>23</v>
      </c>
      <c r="C12" s="18" t="str">
        <f>_xlfn.DISPIMG("ID_37CB52414E534C6CB71D5581628D5487",1)</f>
        <v>=DISPIMG("ID_37CB52414E534C6CB71D5581628D5487",1)</v>
      </c>
      <c r="D12" s="19" t="s">
        <v>22</v>
      </c>
      <c r="E12" s="20"/>
      <c r="F12" s="21"/>
      <c r="G12" s="22"/>
      <c r="H12" s="22"/>
    </row>
    <row r="13" ht="73" customHeight="1" spans="1:9">
      <c r="A13" s="16">
        <v>10</v>
      </c>
      <c r="B13" s="17" t="s">
        <v>24</v>
      </c>
      <c r="C13" s="18" t="str">
        <f>_xlfn.DISPIMG("ID_063CC4D7FE674FDF86B749461131BBF7",1)</f>
        <v>=DISPIMG("ID_063CC4D7FE674FDF86B749461131BBF7",1)</v>
      </c>
      <c r="D13" s="19" t="s">
        <v>22</v>
      </c>
      <c r="E13" s="20"/>
      <c r="F13" s="21"/>
      <c r="G13" s="22"/>
      <c r="H13" s="22"/>
    </row>
    <row r="14" ht="73" customHeight="1" spans="1:9">
      <c r="A14" s="16">
        <v>11</v>
      </c>
      <c r="B14" s="17" t="s">
        <v>25</v>
      </c>
      <c r="C14" s="18" t="str">
        <f>_xlfn.DISPIMG("ID_8417569FDDFD4430BA9DABC235D85D52",1)</f>
        <v>=DISPIMG("ID_8417569FDDFD4430BA9DABC235D85D52",1)</v>
      </c>
      <c r="D14" s="19" t="s">
        <v>19</v>
      </c>
      <c r="E14" s="20"/>
      <c r="F14" s="21"/>
      <c r="G14" s="22"/>
      <c r="H14" s="22"/>
    </row>
    <row r="15" ht="73" customHeight="1" spans="1:9">
      <c r="A15" s="16">
        <v>12</v>
      </c>
      <c r="B15" s="17" t="s">
        <v>26</v>
      </c>
      <c r="C15" s="18" t="str">
        <f>_xlfn.DISPIMG("ID_ECA34FA415DC42BC8F701B7BD7CC1D0A",1)</f>
        <v>=DISPIMG("ID_ECA34FA415DC42BC8F701B7BD7CC1D0A",1)</v>
      </c>
      <c r="D15" s="19" t="s">
        <v>19</v>
      </c>
      <c r="E15" s="20"/>
      <c r="F15" s="21"/>
      <c r="G15" s="22"/>
      <c r="H15" s="22"/>
    </row>
    <row r="16" ht="73" customHeight="1" spans="1:9">
      <c r="A16" s="16">
        <v>13</v>
      </c>
      <c r="B16" s="17" t="s">
        <v>27</v>
      </c>
      <c r="C16" s="18" t="str">
        <f>_xlfn.DISPIMG("ID_18ADC0DFD1974D01963F707008090825",1)</f>
        <v>=DISPIMG("ID_18ADC0DFD1974D01963F707008090825",1)</v>
      </c>
      <c r="D16" s="19" t="s">
        <v>11</v>
      </c>
      <c r="E16" s="20"/>
      <c r="F16" s="21"/>
      <c r="G16" s="22"/>
      <c r="H16" s="22"/>
    </row>
    <row r="17" ht="73" customHeight="1" spans="1:8">
      <c r="A17" s="16">
        <v>14</v>
      </c>
      <c r="B17" s="17" t="s">
        <v>28</v>
      </c>
      <c r="C17" s="18" t="str">
        <f>_xlfn.DISPIMG("ID_6A53C28D473E4D29AF34667802EB24B7",1)</f>
        <v>=DISPIMG("ID_6A53C28D473E4D29AF34667802EB24B7",1)</v>
      </c>
      <c r="D17" s="19" t="s">
        <v>29</v>
      </c>
      <c r="E17" s="20"/>
      <c r="F17" s="21"/>
      <c r="G17" s="22"/>
      <c r="H17" s="22"/>
    </row>
    <row r="18" ht="73" customHeight="1" spans="1:8">
      <c r="A18" s="16">
        <v>15</v>
      </c>
      <c r="B18" s="17" t="s">
        <v>30</v>
      </c>
      <c r="C18" s="18" t="str">
        <f>_xlfn.DISPIMG("ID_8C10965D06D34667815558A055EDBB6E",1)</f>
        <v>=DISPIMG("ID_8C10965D06D34667815558A055EDBB6E",1)</v>
      </c>
      <c r="D18" s="19" t="s">
        <v>11</v>
      </c>
      <c r="E18" s="20"/>
      <c r="F18" s="21"/>
      <c r="G18" s="22"/>
      <c r="H18" s="22"/>
    </row>
    <row r="19" ht="73" customHeight="1" spans="1:8">
      <c r="A19" s="16">
        <v>16</v>
      </c>
      <c r="B19" s="17" t="s">
        <v>31</v>
      </c>
      <c r="C19" s="18" t="str">
        <f>_xlfn.DISPIMG("ID_0628AA9811BD4397B354D8396220A853",1)</f>
        <v>=DISPIMG("ID_0628AA9811BD4397B354D8396220A853",1)</v>
      </c>
      <c r="D19" s="19" t="s">
        <v>32</v>
      </c>
      <c r="E19" s="20"/>
      <c r="F19" s="21"/>
      <c r="G19" s="22"/>
      <c r="H19" s="22"/>
    </row>
    <row r="20" ht="73" customHeight="1" spans="1:8">
      <c r="A20" s="16">
        <v>17</v>
      </c>
      <c r="B20" s="17" t="s">
        <v>31</v>
      </c>
      <c r="C20" s="18" t="str">
        <f>_xlfn.DISPIMG("ID_0628AA9811BD4397B354D8396220A853",1)</f>
        <v>=DISPIMG("ID_0628AA9811BD4397B354D8396220A853",1)</v>
      </c>
      <c r="D20" s="19" t="s">
        <v>33</v>
      </c>
      <c r="E20" s="20"/>
      <c r="F20" s="21"/>
      <c r="G20" s="22"/>
      <c r="H20" s="22"/>
    </row>
    <row r="21" ht="73" customHeight="1" spans="1:8">
      <c r="A21" s="16">
        <v>18</v>
      </c>
      <c r="B21" s="17" t="s">
        <v>34</v>
      </c>
      <c r="C21" s="18" t="str">
        <f>_xlfn.DISPIMG("ID_098FF69C1A794BED8297B4EA9B0D865A",1)</f>
        <v>=DISPIMG("ID_098FF69C1A794BED8297B4EA9B0D865A",1)</v>
      </c>
      <c r="D21" s="19" t="s">
        <v>11</v>
      </c>
      <c r="E21" s="20"/>
      <c r="F21" s="21"/>
      <c r="G21" s="22"/>
      <c r="H21" s="22"/>
    </row>
    <row r="22" ht="73" customHeight="1" spans="1:8">
      <c r="A22" s="16">
        <v>19</v>
      </c>
      <c r="B22" s="17" t="s">
        <v>35</v>
      </c>
      <c r="C22" s="18" t="str">
        <f>_xlfn.DISPIMG("ID_27556328917C4B94B2050538AAC93D4E",1)</f>
        <v>=DISPIMG("ID_27556328917C4B94B2050538AAC93D4E",1)</v>
      </c>
      <c r="D22" s="19" t="s">
        <v>11</v>
      </c>
      <c r="E22" s="20"/>
      <c r="F22" s="21"/>
      <c r="G22" s="22"/>
      <c r="H22" s="22"/>
    </row>
    <row r="23" ht="73" customHeight="1" spans="1:8">
      <c r="A23" s="16">
        <v>20</v>
      </c>
      <c r="B23" s="17" t="s">
        <v>36</v>
      </c>
      <c r="C23" s="18" t="str">
        <f>_xlfn.DISPIMG("ID_8F42BA60A921452A9412B3A35F10E7AF",1)</f>
        <v>=DISPIMG("ID_8F42BA60A921452A9412B3A35F10E7AF",1)</v>
      </c>
      <c r="D23" s="19" t="s">
        <v>11</v>
      </c>
      <c r="E23" s="20"/>
      <c r="F23" s="21"/>
      <c r="G23" s="22"/>
      <c r="H23" s="22"/>
    </row>
    <row r="24" ht="73" customHeight="1" spans="1:8">
      <c r="A24" s="16">
        <v>21</v>
      </c>
      <c r="B24" s="17" t="s">
        <v>37</v>
      </c>
      <c r="C24" s="18" t="str">
        <f>_xlfn.DISPIMG("ID_1712BC0CA6DE47BB8DDDF74393746363",1)</f>
        <v>=DISPIMG("ID_1712BC0CA6DE47BB8DDDF74393746363",1)</v>
      </c>
      <c r="D24" s="19" t="s">
        <v>17</v>
      </c>
      <c r="E24" s="20"/>
      <c r="F24" s="21"/>
      <c r="G24" s="22"/>
      <c r="H24" s="22"/>
    </row>
    <row r="25" ht="73" customHeight="1" spans="1:8">
      <c r="A25" s="16">
        <v>22</v>
      </c>
      <c r="B25" s="17" t="s">
        <v>38</v>
      </c>
      <c r="C25" s="18" t="str">
        <f>_xlfn.DISPIMG("ID_1D8E2D73D65B47A6A5378B13BB631E45",1)</f>
        <v>=DISPIMG("ID_1D8E2D73D65B47A6A5378B13BB631E45",1)</v>
      </c>
      <c r="D25" s="19" t="s">
        <v>39</v>
      </c>
      <c r="E25" s="20"/>
      <c r="F25" s="21"/>
      <c r="G25" s="22"/>
      <c r="H25" s="22"/>
    </row>
    <row r="26" ht="73" customHeight="1" spans="1:8">
      <c r="A26" s="16">
        <v>23</v>
      </c>
      <c r="B26" s="17" t="s">
        <v>40</v>
      </c>
      <c r="C26" s="18" t="str">
        <f>_xlfn.DISPIMG("ID_9AC15C0DE8A94DE181202067AB5CF08B",1)</f>
        <v>=DISPIMG("ID_9AC15C0DE8A94DE181202067AB5CF08B",1)</v>
      </c>
      <c r="D26" s="19" t="s">
        <v>39</v>
      </c>
      <c r="E26" s="20"/>
      <c r="F26" s="21"/>
      <c r="G26" s="22"/>
      <c r="H26" s="22"/>
    </row>
    <row r="27" ht="73" customHeight="1" spans="1:8">
      <c r="A27" s="16">
        <v>24</v>
      </c>
      <c r="B27" s="17" t="s">
        <v>41</v>
      </c>
      <c r="C27" s="18" t="str">
        <f>_xlfn.DISPIMG("ID_FA4855BF4BB04AE39E32D8C05C2F912E",1)</f>
        <v>=DISPIMG("ID_FA4855BF4BB04AE39E32D8C05C2F912E",1)</v>
      </c>
      <c r="D27" s="19" t="s">
        <v>39</v>
      </c>
      <c r="E27" s="20"/>
      <c r="F27" s="21"/>
      <c r="G27" s="22"/>
      <c r="H27" s="22"/>
    </row>
    <row r="28" ht="73" customHeight="1" spans="1:8">
      <c r="A28" s="16">
        <v>25</v>
      </c>
      <c r="B28" s="17" t="s">
        <v>42</v>
      </c>
      <c r="C28" s="18" t="str">
        <f>_xlfn.DISPIMG("ID_A82604EFB09A4B2081797212DAA178ED",1)</f>
        <v>=DISPIMG("ID_A82604EFB09A4B2081797212DAA178ED",1)</v>
      </c>
      <c r="D28" s="19" t="s">
        <v>39</v>
      </c>
      <c r="E28" s="20"/>
      <c r="F28" s="21"/>
      <c r="G28" s="22"/>
      <c r="H28" s="22"/>
    </row>
    <row r="29" ht="73" customHeight="1" spans="1:8">
      <c r="A29" s="16">
        <v>26</v>
      </c>
      <c r="B29" s="17" t="s">
        <v>43</v>
      </c>
      <c r="C29" s="18" t="str">
        <f>_xlfn.DISPIMG("ID_E6484DB0670740FF88D3FC005EBCFAC0",1)</f>
        <v>=DISPIMG("ID_E6484DB0670740FF88D3FC005EBCFAC0",1)</v>
      </c>
      <c r="D29" s="19" t="s">
        <v>39</v>
      </c>
      <c r="E29" s="20"/>
      <c r="F29" s="21"/>
      <c r="G29" s="22"/>
      <c r="H29" s="22"/>
    </row>
    <row r="30" ht="73" customHeight="1" spans="1:8">
      <c r="A30" s="16">
        <v>27</v>
      </c>
      <c r="B30" s="17" t="s">
        <v>44</v>
      </c>
      <c r="C30" s="18" t="str">
        <f>_xlfn.DISPIMG("ID_5F295DD422DC4249B09B92F9785E9D18",1)</f>
        <v>=DISPIMG("ID_5F295DD422DC4249B09B92F9785E9D18",1)</v>
      </c>
      <c r="D30" s="19" t="s">
        <v>45</v>
      </c>
      <c r="E30" s="20"/>
      <c r="F30" s="21"/>
      <c r="G30" s="22"/>
      <c r="H30" s="22"/>
    </row>
    <row r="31" ht="73" customHeight="1" spans="1:8">
      <c r="A31" s="16">
        <v>28</v>
      </c>
      <c r="B31" s="17" t="s">
        <v>46</v>
      </c>
      <c r="C31" s="18" t="str">
        <f>_xlfn.DISPIMG("ID_90B92671D2924B26AAB7A0F62031D6C2",1)</f>
        <v>=DISPIMG("ID_90B92671D2924B26AAB7A0F62031D6C2",1)</v>
      </c>
      <c r="D31" s="19" t="s">
        <v>39</v>
      </c>
      <c r="E31" s="20"/>
      <c r="F31" s="21"/>
      <c r="G31" s="22"/>
      <c r="H31" s="22"/>
    </row>
    <row r="32" ht="73" customHeight="1" spans="1:8">
      <c r="A32" s="16">
        <v>29</v>
      </c>
      <c r="B32" s="17" t="s">
        <v>47</v>
      </c>
      <c r="C32" s="18" t="str">
        <f>_xlfn.DISPIMG("ID_44BA264D5E6C4A868546DD0D430DCB42",1)</f>
        <v>=DISPIMG("ID_44BA264D5E6C4A868546DD0D430DCB42",1)</v>
      </c>
      <c r="D32" s="19" t="s">
        <v>39</v>
      </c>
      <c r="E32" s="20"/>
      <c r="F32" s="21"/>
      <c r="G32" s="22"/>
      <c r="H32" s="22"/>
    </row>
    <row r="33" ht="73" customHeight="1" spans="1:9">
      <c r="A33" s="16">
        <v>30</v>
      </c>
      <c r="B33" s="17" t="s">
        <v>48</v>
      </c>
      <c r="C33" s="18" t="str">
        <f>_xlfn.DISPIMG("ID_3F84255908BC4F3F8BF6890EE2B2566E",1)</f>
        <v>=DISPIMG("ID_3F84255908BC4F3F8BF6890EE2B2566E",1)</v>
      </c>
      <c r="D33" s="19" t="s">
        <v>39</v>
      </c>
      <c r="E33" s="20"/>
      <c r="F33" s="21"/>
      <c r="G33" s="22"/>
      <c r="H33" s="22"/>
    </row>
    <row r="34" ht="73" customHeight="1" spans="1:9">
      <c r="A34" s="16">
        <v>31</v>
      </c>
      <c r="B34" s="17" t="s">
        <v>49</v>
      </c>
      <c r="C34" s="18" t="str">
        <f>_xlfn.DISPIMG("ID_A360B03A9F3D4863A4D54CC5BE61C8E4",1)</f>
        <v>=DISPIMG("ID_A360B03A9F3D4863A4D54CC5BE61C8E4",1)</v>
      </c>
      <c r="D34" s="19" t="s">
        <v>39</v>
      </c>
      <c r="E34" s="20"/>
      <c r="F34" s="21"/>
      <c r="G34" s="22"/>
      <c r="H34" s="22"/>
    </row>
    <row r="35" ht="73" customHeight="1" spans="1:9">
      <c r="A35" s="16">
        <v>32</v>
      </c>
      <c r="B35" s="17" t="s">
        <v>50</v>
      </c>
      <c r="C35" s="18" t="str">
        <f>_xlfn.DISPIMG("ID_11E8DB5A9F90483BA555293CC7179F30",1)</f>
        <v>=DISPIMG("ID_11E8DB5A9F90483BA555293CC7179F30",1)</v>
      </c>
      <c r="D35" s="19" t="s">
        <v>39</v>
      </c>
      <c r="E35" s="20"/>
      <c r="F35" s="21"/>
      <c r="G35" s="22"/>
      <c r="H35" s="22"/>
    </row>
    <row r="36" ht="73" customHeight="1" spans="1:9">
      <c r="A36" s="16">
        <v>33</v>
      </c>
      <c r="B36" s="17" t="s">
        <v>51</v>
      </c>
      <c r="C36" s="18" t="str">
        <f>_xlfn.DISPIMG("ID_79EDC74B1DC0468A853AFEDBAD380D23",1)</f>
        <v>=DISPIMG("ID_79EDC74B1DC0468A853AFEDBAD380D23",1)</v>
      </c>
      <c r="D36" s="19" t="s">
        <v>39</v>
      </c>
      <c r="E36" s="20"/>
      <c r="F36" s="21"/>
      <c r="G36" s="22"/>
      <c r="H36" s="22"/>
    </row>
    <row r="37" ht="73" customHeight="1" spans="1:9">
      <c r="A37" s="16">
        <v>34</v>
      </c>
      <c r="B37" s="17" t="s">
        <v>52</v>
      </c>
      <c r="C37" s="18" t="str">
        <f>_xlfn.DISPIMG("ID_1418B4E501A14A04813755561A95FB4E",1)</f>
        <v>=DISPIMG("ID_1418B4E501A14A04813755561A95FB4E",1)</v>
      </c>
      <c r="D37" s="19" t="s">
        <v>39</v>
      </c>
      <c r="E37" s="20"/>
      <c r="F37" s="21"/>
      <c r="G37" s="22"/>
      <c r="H37" s="22"/>
    </row>
    <row r="38" ht="73" customHeight="1" spans="1:9">
      <c r="A38" s="16">
        <v>35</v>
      </c>
      <c r="B38" s="17" t="s">
        <v>53</v>
      </c>
      <c r="C38" s="18" t="str">
        <f>_xlfn.DISPIMG("ID_73D28170DF3A4C4CA5A79BE0E3F98090",1)</f>
        <v>=DISPIMG("ID_73D28170DF3A4C4CA5A79BE0E3F98090",1)</v>
      </c>
      <c r="D38" s="19" t="s">
        <v>54</v>
      </c>
      <c r="E38" s="20"/>
      <c r="F38" s="21"/>
      <c r="G38" s="22"/>
      <c r="H38" s="22"/>
    </row>
    <row r="39" ht="73" customHeight="1" spans="1:9">
      <c r="A39" s="16">
        <v>36</v>
      </c>
      <c r="B39" s="17" t="s">
        <v>55</v>
      </c>
      <c r="C39" s="18" t="str">
        <f>_xlfn.DISPIMG("ID_2701C53332634EC1B50DBD119D1711F8",1)</f>
        <v>=DISPIMG("ID_2701C53332634EC1B50DBD119D1711F8",1)</v>
      </c>
      <c r="D39" s="19" t="s">
        <v>54</v>
      </c>
      <c r="E39" s="20"/>
      <c r="F39" s="21"/>
      <c r="G39" s="22"/>
      <c r="H39" s="22"/>
    </row>
    <row r="40" ht="73" customHeight="1" spans="1:9">
      <c r="A40" s="16">
        <v>37</v>
      </c>
      <c r="B40" s="17" t="s">
        <v>56</v>
      </c>
      <c r="C40" s="18" t="str">
        <f>_xlfn.DISPIMG("ID_0B29631B376748CE98F02CF5A2D4577A",1)</f>
        <v>=DISPIMG("ID_0B29631B376748CE98F02CF5A2D4577A",1)</v>
      </c>
      <c r="D40" s="19" t="s">
        <v>54</v>
      </c>
      <c r="E40" s="20"/>
      <c r="F40" s="21"/>
      <c r="G40" s="22"/>
      <c r="H40" s="22"/>
    </row>
    <row r="41" ht="73" customHeight="1" spans="1:9">
      <c r="A41" s="16">
        <v>38</v>
      </c>
      <c r="B41" s="17" t="s">
        <v>57</v>
      </c>
      <c r="C41" s="18" t="str">
        <f>_xlfn.DISPIMG("ID_22D1E432C5EA4EE09FB7A32571E77988",1)</f>
        <v>=DISPIMG("ID_22D1E432C5EA4EE09FB7A32571E77988",1)</v>
      </c>
      <c r="D41" s="19" t="s">
        <v>58</v>
      </c>
      <c r="E41" s="20"/>
      <c r="F41" s="21"/>
      <c r="G41" s="22"/>
      <c r="H41" s="22"/>
    </row>
    <row r="42" ht="73" customHeight="1" spans="1:9">
      <c r="A42" s="16">
        <v>39</v>
      </c>
      <c r="B42" s="17" t="s">
        <v>59</v>
      </c>
      <c r="C42" s="18" t="str">
        <f>_xlfn.DISPIMG("ID_9D3DDD2AE4D042DFBA86725E25CA8E7D",1)</f>
        <v>=DISPIMG("ID_9D3DDD2AE4D042DFBA86725E25CA8E7D",1)</v>
      </c>
      <c r="D42" s="19" t="s">
        <v>58</v>
      </c>
      <c r="E42" s="20"/>
      <c r="F42" s="21"/>
      <c r="G42" s="23"/>
      <c r="H42" s="23"/>
      <c r="I42" s="24"/>
    </row>
    <row r="43" ht="73" customHeight="1" spans="1:9">
      <c r="A43" s="16">
        <v>40</v>
      </c>
      <c r="B43" s="17" t="s">
        <v>60</v>
      </c>
      <c r="C43" s="18" t="str">
        <f>_xlfn.DISPIMG("ID_BEF91C66DCFB4809AD34A11E6ECE44F7",1)</f>
        <v>=DISPIMG("ID_BEF91C66DCFB4809AD34A11E6ECE44F7",1)</v>
      </c>
      <c r="D43" s="19" t="s">
        <v>58</v>
      </c>
      <c r="E43" s="20"/>
      <c r="F43" s="21"/>
      <c r="G43" s="23"/>
      <c r="H43" s="23"/>
      <c r="I43" s="24"/>
    </row>
    <row r="44" ht="62.35" customHeight="1" spans="1:9">
      <c r="A44" s="16">
        <v>41</v>
      </c>
      <c r="B44" s="17" t="s">
        <v>61</v>
      </c>
      <c r="C44" s="18" t="str">
        <f>_xlfn.DISPIMG("ID_3A1942A7596343EB90E5092E7FA6EE81",1)</f>
        <v>=DISPIMG("ID_3A1942A7596343EB90E5092E7FA6EE81",1)</v>
      </c>
      <c r="D44" s="19" t="s">
        <v>54</v>
      </c>
      <c r="E44" s="20"/>
      <c r="F44" s="21"/>
      <c r="G44" s="22"/>
      <c r="H44" s="22"/>
    </row>
    <row r="45" ht="62.3" customHeight="1" spans="1:9">
      <c r="A45" s="16">
        <v>42</v>
      </c>
      <c r="B45" s="17" t="s">
        <v>62</v>
      </c>
      <c r="C45" s="18" t="str">
        <f>_xlfn.DISPIMG("ID_32733F45DD2D451A919A94F5A7BC5198",1)</f>
        <v>=DISPIMG("ID_32733F45DD2D451A919A94F5A7BC5198",1)</v>
      </c>
      <c r="D45" s="19" t="s">
        <v>54</v>
      </c>
      <c r="E45" s="20"/>
      <c r="F45" s="21"/>
      <c r="G45" s="22"/>
      <c r="H45" s="22"/>
    </row>
    <row r="46" ht="62.05" customHeight="1" spans="1:9">
      <c r="A46" s="16">
        <v>43</v>
      </c>
      <c r="B46" s="17" t="s">
        <v>63</v>
      </c>
      <c r="C46" s="18" t="str">
        <f>_xlfn.DISPIMG("ID_00BF3E60C60C493194F8BC398CEE4CC2",1)</f>
        <v>=DISPIMG("ID_00BF3E60C60C493194F8BC398CEE4CC2",1)</v>
      </c>
      <c r="D46" s="19" t="s">
        <v>54</v>
      </c>
      <c r="E46" s="20"/>
      <c r="F46" s="21"/>
      <c r="G46" s="22"/>
      <c r="H46" s="22"/>
    </row>
    <row r="47" ht="62.35" customHeight="1" spans="1:9">
      <c r="A47" s="16">
        <v>44</v>
      </c>
      <c r="B47" s="17" t="s">
        <v>64</v>
      </c>
      <c r="C47" s="18" t="str">
        <f>_xlfn.DISPIMG("ID_4D6CC92550684A09B31EB923BC08046E",1)</f>
        <v>=DISPIMG("ID_4D6CC92550684A09B31EB923BC08046E",1)</v>
      </c>
      <c r="D47" s="19" t="s">
        <v>58</v>
      </c>
      <c r="E47" s="20"/>
      <c r="F47" s="21"/>
      <c r="G47" s="22"/>
      <c r="H47" s="22"/>
    </row>
    <row r="48" ht="62.35" customHeight="1" spans="1:9">
      <c r="A48" s="16">
        <v>45</v>
      </c>
      <c r="B48" s="17" t="s">
        <v>65</v>
      </c>
      <c r="C48" s="18" t="str">
        <f>_xlfn.DISPIMG("ID_EDC27AB8E8FB4E18B06B8296A73B39C7",1)</f>
        <v>=DISPIMG("ID_EDC27AB8E8FB4E18B06B8296A73B39C7",1)</v>
      </c>
      <c r="D48" s="19" t="s">
        <v>58</v>
      </c>
      <c r="E48" s="20"/>
      <c r="F48" s="21"/>
      <c r="G48" s="22"/>
      <c r="H48" s="22"/>
    </row>
    <row r="49" ht="62.35" customHeight="1" spans="1:8">
      <c r="A49" s="16">
        <v>46</v>
      </c>
      <c r="B49" s="17" t="s">
        <v>66</v>
      </c>
      <c r="C49" s="18" t="str">
        <f>_xlfn.DISPIMG("ID_25F2B7E79A884EA593CB80D9FF30530B",1)</f>
        <v>=DISPIMG("ID_25F2B7E79A884EA593CB80D9FF30530B",1)</v>
      </c>
      <c r="D49" s="19" t="s">
        <v>58</v>
      </c>
      <c r="E49" s="20"/>
      <c r="F49" s="21"/>
      <c r="G49" s="22"/>
      <c r="H49" s="22"/>
    </row>
    <row r="50" ht="62.35" customHeight="1" spans="1:8">
      <c r="A50" s="16">
        <v>47</v>
      </c>
      <c r="B50" s="17" t="s">
        <v>67</v>
      </c>
      <c r="C50" s="18" t="str">
        <f>_xlfn.DISPIMG("ID_87C3D53CDA90428196C330CA532375CA",1)</f>
        <v>=DISPIMG("ID_87C3D53CDA90428196C330CA532375CA",1)</v>
      </c>
      <c r="D50" s="19" t="s">
        <v>58</v>
      </c>
      <c r="E50" s="20"/>
      <c r="F50" s="21"/>
      <c r="G50" s="22"/>
      <c r="H50" s="22"/>
    </row>
    <row r="51" ht="62.35" customHeight="1" spans="1:8">
      <c r="A51" s="16">
        <v>48</v>
      </c>
      <c r="B51" s="17" t="s">
        <v>68</v>
      </c>
      <c r="C51" s="18" t="str">
        <f>_xlfn.DISPIMG("ID_B6D4DE334F9A44A78FDFD22E10448660",1)</f>
        <v>=DISPIMG("ID_B6D4DE334F9A44A78FDFD22E10448660",1)</v>
      </c>
      <c r="D51" s="19" t="s">
        <v>58</v>
      </c>
      <c r="E51" s="20"/>
      <c r="F51" s="21"/>
      <c r="G51" s="22"/>
      <c r="H51" s="22"/>
    </row>
    <row r="52" ht="62.35" customHeight="1" spans="1:8">
      <c r="A52" s="16">
        <v>49</v>
      </c>
      <c r="B52" s="17" t="s">
        <v>69</v>
      </c>
      <c r="C52" s="18" t="str">
        <f>_xlfn.DISPIMG("ID_0E9A6712B0DF409186008E0631230456",1)</f>
        <v>=DISPIMG("ID_0E9A6712B0DF409186008E0631230456",1)</v>
      </c>
      <c r="D52" s="19" t="s">
        <v>58</v>
      </c>
      <c r="E52" s="20"/>
      <c r="F52" s="21"/>
      <c r="G52" s="22"/>
      <c r="H52" s="22"/>
    </row>
    <row r="53" ht="62.35" customHeight="1" spans="1:8">
      <c r="A53" s="16">
        <v>50</v>
      </c>
      <c r="B53" s="17" t="s">
        <v>70</v>
      </c>
      <c r="C53" s="18" t="str">
        <f>_xlfn.DISPIMG("ID_0A7EC31BD57148CF9E8F0A1B83972238",1)</f>
        <v>=DISPIMG("ID_0A7EC31BD57148CF9E8F0A1B83972238",1)</v>
      </c>
      <c r="D53" s="19" t="s">
        <v>58</v>
      </c>
      <c r="E53" s="20"/>
      <c r="F53" s="21"/>
      <c r="G53" s="22"/>
      <c r="H53" s="22"/>
    </row>
    <row r="54" ht="62.35" customHeight="1" spans="1:8">
      <c r="A54" s="16">
        <v>51</v>
      </c>
      <c r="B54" s="17" t="s">
        <v>71</v>
      </c>
      <c r="C54" s="18" t="str">
        <f>_xlfn.DISPIMG("ID_49A1FEE1FF514DBE9D5875EB6ECFD17F",1)</f>
        <v>=DISPIMG("ID_49A1FEE1FF514DBE9D5875EB6ECFD17F",1)</v>
      </c>
      <c r="D54" s="19" t="s">
        <v>54</v>
      </c>
      <c r="E54" s="20"/>
      <c r="F54" s="21"/>
      <c r="G54" s="22"/>
      <c r="H54" s="22"/>
    </row>
    <row r="55" ht="62.35" customHeight="1" spans="1:8">
      <c r="A55" s="16">
        <v>52</v>
      </c>
      <c r="B55" s="17" t="s">
        <v>72</v>
      </c>
      <c r="C55" s="18" t="str">
        <f>_xlfn.DISPIMG("ID_6F3675271D18484B829E4B8D67B13AF6",1)</f>
        <v>=DISPIMG("ID_6F3675271D18484B829E4B8D67B13AF6",1)</v>
      </c>
      <c r="D55" s="19" t="s">
        <v>58</v>
      </c>
      <c r="E55" s="20"/>
      <c r="F55" s="21"/>
      <c r="G55" s="22"/>
      <c r="H55" s="22"/>
    </row>
    <row r="56" ht="62.3" customHeight="1" spans="1:8">
      <c r="A56" s="16">
        <v>53</v>
      </c>
      <c r="B56" s="17" t="s">
        <v>73</v>
      </c>
      <c r="C56" s="18" t="str">
        <f>_xlfn.DISPIMG("ID_6575BD66B78644F782A0A2BAFCA6CE62",1)</f>
        <v>=DISPIMG("ID_6575BD66B78644F782A0A2BAFCA6CE62",1)</v>
      </c>
      <c r="D56" s="19" t="s">
        <v>58</v>
      </c>
      <c r="E56" s="20"/>
      <c r="F56" s="21"/>
      <c r="G56" s="22"/>
      <c r="H56" s="22"/>
    </row>
    <row r="57" ht="62.05" customHeight="1" spans="1:8">
      <c r="A57" s="16">
        <v>54</v>
      </c>
      <c r="B57" s="17" t="s">
        <v>74</v>
      </c>
      <c r="C57" s="18" t="str">
        <f>_xlfn.DISPIMG("ID_8D5CDA91FA9E419DA574D50EEFCBD194",1)</f>
        <v>=DISPIMG("ID_8D5CDA91FA9E419DA574D50EEFCBD194",1)</v>
      </c>
      <c r="D57" s="19" t="s">
        <v>58</v>
      </c>
      <c r="E57" s="20"/>
      <c r="F57" s="21"/>
      <c r="G57" s="22"/>
      <c r="H57" s="22"/>
    </row>
    <row r="58" ht="62.35" customHeight="1" spans="1:8">
      <c r="A58" s="16">
        <v>55</v>
      </c>
      <c r="B58" s="17" t="s">
        <v>75</v>
      </c>
      <c r="C58" s="18" t="str">
        <f>_xlfn.DISPIMG("ID_B84C2E44F83E482D88F88592C063127F",1)</f>
        <v>=DISPIMG("ID_B84C2E44F83E482D88F88592C063127F",1)</v>
      </c>
      <c r="D58" s="19" t="s">
        <v>58</v>
      </c>
      <c r="E58" s="20"/>
      <c r="F58" s="21"/>
      <c r="G58" s="22"/>
      <c r="H58" s="22"/>
    </row>
    <row r="59" ht="62.35" customHeight="1" spans="1:8">
      <c r="A59" s="16">
        <v>56</v>
      </c>
      <c r="B59" s="17" t="s">
        <v>76</v>
      </c>
      <c r="C59" s="18" t="str">
        <f>_xlfn.DISPIMG("ID_D03A3AF145A441E78AFAFFBC31919DA4",1)</f>
        <v>=DISPIMG("ID_D03A3AF145A441E78AFAFFBC31919DA4",1)</v>
      </c>
      <c r="D59" s="19" t="s">
        <v>58</v>
      </c>
      <c r="E59" s="20"/>
      <c r="F59" s="21"/>
      <c r="G59" s="22"/>
      <c r="H59" s="22"/>
    </row>
    <row r="60" ht="62.35" customHeight="1" spans="1:8">
      <c r="A60" s="16">
        <v>57</v>
      </c>
      <c r="B60" s="17" t="s">
        <v>77</v>
      </c>
      <c r="C60" s="18" t="str">
        <f>_xlfn.DISPIMG("ID_BFCD303774D1436DBD6EA9D8D4DCE13F",1)</f>
        <v>=DISPIMG("ID_BFCD303774D1436DBD6EA9D8D4DCE13F",1)</v>
      </c>
      <c r="D60" s="19" t="s">
        <v>58</v>
      </c>
      <c r="E60" s="20"/>
      <c r="F60" s="21"/>
      <c r="G60" s="22"/>
      <c r="H60" s="22"/>
    </row>
    <row r="61" ht="61.5" customHeight="1" spans="1:8">
      <c r="A61" s="16">
        <v>58</v>
      </c>
      <c r="B61" s="17" t="s">
        <v>78</v>
      </c>
      <c r="C61" s="18" t="str">
        <f>_xlfn.DISPIMG("ID_1CA8417E0FF44457B6623BBA9F1291E8",1)</f>
        <v>=DISPIMG("ID_1CA8417E0FF44457B6623BBA9F1291E8",1)</v>
      </c>
      <c r="D61" s="19" t="s">
        <v>54</v>
      </c>
      <c r="E61" s="20"/>
      <c r="F61" s="21"/>
      <c r="G61" s="22"/>
      <c r="H61" s="22"/>
    </row>
    <row r="62" ht="59.2" customHeight="1" spans="1:8">
      <c r="A62" s="16">
        <v>59</v>
      </c>
      <c r="B62" s="17" t="s">
        <v>79</v>
      </c>
      <c r="C62" s="18" t="str">
        <f>_xlfn.DISPIMG("ID_9B1886661BA04603AA589F6B47069ECF",1)</f>
        <v>=DISPIMG("ID_9B1886661BA04603AA589F6B47069ECF",1)</v>
      </c>
      <c r="D62" s="19" t="s">
        <v>58</v>
      </c>
      <c r="E62" s="20"/>
      <c r="F62" s="21"/>
      <c r="G62" s="22"/>
      <c r="H62" s="22"/>
    </row>
    <row r="63" ht="62.05" customHeight="1" spans="1:8">
      <c r="A63" s="16">
        <v>60</v>
      </c>
      <c r="B63" s="17" t="s">
        <v>80</v>
      </c>
      <c r="C63" s="18" t="str">
        <f>_xlfn.DISPIMG("ID_A56EBE0935C14B4786B4A4D914950D54",1)</f>
        <v>=DISPIMG("ID_A56EBE0935C14B4786B4A4D914950D54",1)</v>
      </c>
      <c r="D63" s="19" t="s">
        <v>81</v>
      </c>
      <c r="E63" s="20"/>
      <c r="F63" s="21"/>
      <c r="G63" s="22"/>
      <c r="H63" s="22"/>
    </row>
    <row r="64" ht="62.35" customHeight="1" spans="1:8">
      <c r="A64" s="16">
        <v>61</v>
      </c>
      <c r="B64" s="17" t="s">
        <v>82</v>
      </c>
      <c r="C64" s="18" t="str">
        <f>_xlfn.DISPIMG("ID_8B5AB21928554F0BB00827EA40CFC441",1)</f>
        <v>=DISPIMG("ID_8B5AB21928554F0BB00827EA40CFC441",1)</v>
      </c>
      <c r="D64" s="19" t="s">
        <v>54</v>
      </c>
      <c r="E64" s="20"/>
      <c r="F64" s="21"/>
      <c r="G64" s="22"/>
      <c r="H64" s="22"/>
    </row>
    <row r="65" ht="62.35" customHeight="1" spans="1:8">
      <c r="A65" s="16">
        <v>62</v>
      </c>
      <c r="B65" s="17" t="s">
        <v>83</v>
      </c>
      <c r="C65" s="18" t="str">
        <f>_xlfn.DISPIMG("ID_ED6C152D896F4C02B6C054996A3FD88D",1)</f>
        <v>=DISPIMG("ID_ED6C152D896F4C02B6C054996A3FD88D",1)</v>
      </c>
      <c r="D65" s="19" t="s">
        <v>54</v>
      </c>
      <c r="E65" s="20"/>
      <c r="F65" s="21"/>
      <c r="G65" s="22"/>
      <c r="H65" s="22"/>
    </row>
    <row r="66" ht="62.35" customHeight="1" spans="1:8">
      <c r="A66" s="16">
        <v>63</v>
      </c>
      <c r="B66" s="17" t="s">
        <v>84</v>
      </c>
      <c r="C66" s="18" t="str">
        <f>_xlfn.DISPIMG("ID_FE7FDBFE20EC482C907CF039CC0CC531",1)</f>
        <v>=DISPIMG("ID_FE7FDBFE20EC482C907CF039CC0CC531",1)</v>
      </c>
      <c r="D66" s="19" t="s">
        <v>85</v>
      </c>
      <c r="E66" s="20"/>
      <c r="F66" s="21"/>
      <c r="G66" s="22"/>
      <c r="H66" s="22"/>
    </row>
    <row r="67" ht="62.3" customHeight="1" spans="1:8">
      <c r="A67" s="16">
        <v>64</v>
      </c>
      <c r="B67" s="17" t="s">
        <v>86</v>
      </c>
      <c r="C67" s="18" t="str">
        <f>_xlfn.DISPIMG("ID_C7734B782073443590F26E451F19E971",1)</f>
        <v>=DISPIMG("ID_C7734B782073443590F26E451F19E971",1)</v>
      </c>
      <c r="D67" s="19" t="s">
        <v>58</v>
      </c>
      <c r="E67" s="20"/>
      <c r="F67" s="21"/>
      <c r="G67" s="22"/>
      <c r="H67" s="22"/>
    </row>
    <row r="68" ht="62.05" customHeight="1" spans="1:8">
      <c r="A68" s="16">
        <v>65</v>
      </c>
      <c r="B68" s="17" t="s">
        <v>87</v>
      </c>
      <c r="C68" s="18" t="str">
        <f>_xlfn.DISPIMG("ID_5511C5DACF984813A9B65B53CC04A774",1)</f>
        <v>=DISPIMG("ID_5511C5DACF984813A9B65B53CC04A774",1)</v>
      </c>
      <c r="D68" s="19" t="s">
        <v>54</v>
      </c>
      <c r="E68" s="20"/>
      <c r="F68" s="21"/>
      <c r="G68" s="22"/>
      <c r="H68" s="22"/>
    </row>
    <row r="69" ht="62.35" customHeight="1" spans="1:8">
      <c r="A69" s="16">
        <v>66</v>
      </c>
      <c r="B69" s="17" t="s">
        <v>88</v>
      </c>
      <c r="C69" s="18" t="str">
        <f>_xlfn.DISPIMG("ID_4D97255BDC6B411DB4D00C5BE03802FE",1)</f>
        <v>=DISPIMG("ID_4D97255BDC6B411DB4D00C5BE03802FE",1)</v>
      </c>
      <c r="D69" s="19" t="s">
        <v>89</v>
      </c>
      <c r="E69" s="20"/>
      <c r="F69" s="21"/>
      <c r="G69" s="22"/>
      <c r="H69" s="22"/>
    </row>
    <row r="70" ht="62.35" customHeight="1" spans="1:8">
      <c r="A70" s="16">
        <v>67</v>
      </c>
      <c r="B70" s="17" t="s">
        <v>90</v>
      </c>
      <c r="C70" s="18" t="str">
        <f>_xlfn.DISPIMG("ID_B2779F619B4942F5BD7C6354D65F36A6",1)</f>
        <v>=DISPIMG("ID_B2779F619B4942F5BD7C6354D65F36A6",1)</v>
      </c>
      <c r="D70" s="19" t="s">
        <v>54</v>
      </c>
      <c r="E70" s="20"/>
      <c r="F70" s="21"/>
      <c r="G70" s="22"/>
      <c r="H70" s="22"/>
    </row>
    <row r="71" ht="62.35" customHeight="1" spans="1:8">
      <c r="A71" s="16">
        <v>68</v>
      </c>
      <c r="B71" s="17" t="s">
        <v>91</v>
      </c>
      <c r="C71" s="18" t="str">
        <f>_xlfn.DISPIMG("ID_619D08EDAC8A41CAB4565F834D817D9B",1)</f>
        <v>=DISPIMG("ID_619D08EDAC8A41CAB4565F834D817D9B",1)</v>
      </c>
      <c r="D71" s="19" t="s">
        <v>54</v>
      </c>
      <c r="E71" s="20"/>
      <c r="F71" s="21"/>
      <c r="G71" s="22"/>
      <c r="H71" s="22"/>
    </row>
    <row r="72" ht="62.35" customHeight="1" spans="1:8">
      <c r="A72" s="16">
        <v>69</v>
      </c>
      <c r="B72" s="17" t="s">
        <v>92</v>
      </c>
      <c r="C72" s="18" t="str">
        <f>_xlfn.DISPIMG("ID_69836774150F4FD7AA3746FC7A70DA5F",1)</f>
        <v>=DISPIMG("ID_69836774150F4FD7AA3746FC7A70DA5F",1)</v>
      </c>
      <c r="D72" s="19" t="s">
        <v>39</v>
      </c>
      <c r="E72" s="20"/>
      <c r="F72" s="21"/>
      <c r="G72" s="22"/>
      <c r="H72" s="22"/>
    </row>
    <row r="73" ht="62.35" customHeight="1" spans="1:8">
      <c r="A73" s="16">
        <v>70</v>
      </c>
      <c r="B73" s="17" t="s">
        <v>93</v>
      </c>
      <c r="C73" s="18" t="str">
        <f>_xlfn.DISPIMG("ID_8A801E89EE2D4350897276F1704DCA8C",1)</f>
        <v>=DISPIMG("ID_8A801E89EE2D4350897276F1704DCA8C",1)</v>
      </c>
      <c r="D73" s="19" t="s">
        <v>89</v>
      </c>
      <c r="E73" s="20"/>
      <c r="F73" s="21"/>
      <c r="G73" s="22"/>
      <c r="H73" s="22"/>
    </row>
    <row r="74" ht="61.4" customHeight="1" spans="1:8">
      <c r="A74" s="16">
        <v>71</v>
      </c>
      <c r="B74" s="17" t="s">
        <v>94</v>
      </c>
      <c r="C74" s="18" t="str">
        <f>_xlfn.DISPIMG("ID_3D5E49CCA118415885C35F4AFB9035A3",1)</f>
        <v>=DISPIMG("ID_3D5E49CCA118415885C35F4AFB9035A3",1)</v>
      </c>
      <c r="D74" s="19" t="s">
        <v>54</v>
      </c>
      <c r="E74" s="20"/>
      <c r="F74" s="21"/>
      <c r="G74" s="22"/>
      <c r="H74" s="22"/>
    </row>
    <row r="75" ht="59.1" customHeight="1" spans="1:8">
      <c r="A75" s="16">
        <v>72</v>
      </c>
      <c r="B75" s="17" t="s">
        <v>95</v>
      </c>
      <c r="C75" s="18" t="str">
        <f>_xlfn.DISPIMG("ID_6CB4C80293D54D2BA4EB77F437E4C96A",1)</f>
        <v>=DISPIMG("ID_6CB4C80293D54D2BA4EB77F437E4C96A",1)</v>
      </c>
      <c r="D75" s="19" t="s">
        <v>54</v>
      </c>
      <c r="E75" s="20"/>
      <c r="F75" s="21"/>
      <c r="G75" s="22"/>
      <c r="H75" s="22"/>
    </row>
    <row r="76" ht="60.35" customHeight="1" spans="1:8">
      <c r="A76" s="16">
        <v>73</v>
      </c>
      <c r="B76" s="17" t="s">
        <v>96</v>
      </c>
      <c r="C76" s="18" t="str">
        <f>_xlfn.DISPIMG("ID_8B5E9846393B4BE3A8C67E84AF970B4D",1)</f>
        <v>=DISPIMG("ID_8B5E9846393B4BE3A8C67E84AF970B4D",1)</v>
      </c>
      <c r="D76" s="19" t="s">
        <v>33</v>
      </c>
      <c r="E76" s="20"/>
      <c r="F76" s="21"/>
      <c r="G76" s="22"/>
      <c r="H76" s="25" t="s">
        <v>97</v>
      </c>
    </row>
    <row r="77" ht="63.1" customHeight="1" spans="1:8">
      <c r="A77" s="16">
        <v>74</v>
      </c>
      <c r="B77" s="17" t="s">
        <v>96</v>
      </c>
      <c r="C77" s="18" t="str">
        <f>_xlfn.DISPIMG("ID_D0FD365340FF47158FCB65AF070FB5F9",1)</f>
        <v>=DISPIMG("ID_D0FD365340FF47158FCB65AF070FB5F9",1)</v>
      </c>
      <c r="D77" s="19" t="s">
        <v>33</v>
      </c>
      <c r="E77" s="20"/>
      <c r="F77" s="21"/>
      <c r="G77" s="22"/>
      <c r="H77" s="25" t="s">
        <v>97</v>
      </c>
    </row>
    <row r="78" ht="57.95" customHeight="1" spans="1:8">
      <c r="A78" s="16">
        <v>75</v>
      </c>
      <c r="B78" s="17" t="s">
        <v>96</v>
      </c>
      <c r="C78" s="18" t="str">
        <f>_xlfn.DISPIMG("ID_3338B4F087334D6A89362730531A97C5",1)</f>
        <v>=DISPIMG("ID_3338B4F087334D6A89362730531A97C5",1)</v>
      </c>
      <c r="D78" s="19" t="s">
        <v>33</v>
      </c>
      <c r="E78" s="20"/>
      <c r="F78" s="21"/>
      <c r="G78" s="22"/>
      <c r="H78" s="25" t="s">
        <v>97</v>
      </c>
    </row>
    <row r="79" ht="60.35" customHeight="1" spans="1:8">
      <c r="A79" s="16">
        <v>76</v>
      </c>
      <c r="B79" s="17" t="s">
        <v>96</v>
      </c>
      <c r="C79" s="18" t="str">
        <f>_xlfn.DISPIMG("ID_870256FBEA2B4BD0B15E46337F24C2A0",1)</f>
        <v>=DISPIMG("ID_870256FBEA2B4BD0B15E46337F24C2A0",1)</v>
      </c>
      <c r="D79" s="19" t="s">
        <v>98</v>
      </c>
      <c r="E79" s="20"/>
      <c r="F79" s="21"/>
      <c r="G79" s="22"/>
      <c r="H79" s="25" t="s">
        <v>97</v>
      </c>
    </row>
    <row r="80" ht="62.1" customHeight="1" spans="1:8">
      <c r="A80" s="16">
        <v>77</v>
      </c>
      <c r="B80" s="17" t="s">
        <v>99</v>
      </c>
      <c r="C80" s="18" t="str">
        <f>_xlfn.DISPIMG("ID_1D27542E49E04B12B2FD0DF2A891AE5F",1)</f>
        <v>=DISPIMG("ID_1D27542E49E04B12B2FD0DF2A891AE5F",1)</v>
      </c>
      <c r="D80" s="19" t="s">
        <v>33</v>
      </c>
      <c r="E80" s="20"/>
      <c r="F80" s="21"/>
      <c r="G80" s="22"/>
      <c r="H80" s="25" t="s">
        <v>100</v>
      </c>
    </row>
    <row r="81" ht="63" customHeight="1" spans="1:8">
      <c r="A81" s="16">
        <v>78</v>
      </c>
      <c r="B81" s="17" t="s">
        <v>99</v>
      </c>
      <c r="C81" s="18" t="str">
        <f>_xlfn.DISPIMG("ID_2F9E341A54DC49468381DDD6CD0DE5B8",1)</f>
        <v>=DISPIMG("ID_2F9E341A54DC49468381DDD6CD0DE5B8",1)</v>
      </c>
      <c r="D81" s="19" t="s">
        <v>33</v>
      </c>
      <c r="E81" s="20"/>
      <c r="F81" s="21"/>
      <c r="G81" s="22"/>
      <c r="H81" s="25" t="s">
        <v>100</v>
      </c>
    </row>
    <row r="82" ht="51" customHeight="1" spans="1:8">
      <c r="A82" s="16">
        <v>79</v>
      </c>
      <c r="B82" s="17" t="s">
        <v>101</v>
      </c>
      <c r="C82" s="26" t="str">
        <f>_xlfn.DISPIMG("ID_4C308B9B946546DC8A1935C118D82301",1)</f>
        <v>=DISPIMG("ID_4C308B9B946546DC8A1935C118D82301",1)</v>
      </c>
      <c r="D82" s="19" t="s">
        <v>98</v>
      </c>
      <c r="E82" s="20"/>
      <c r="F82" s="21"/>
      <c r="G82" s="22"/>
      <c r="H82" s="22"/>
    </row>
    <row r="83" ht="51" customHeight="1" spans="1:8">
      <c r="A83" s="16">
        <v>80</v>
      </c>
      <c r="B83" s="17" t="s">
        <v>102</v>
      </c>
      <c r="C83" s="26" t="str">
        <f>_xlfn.DISPIMG("ID_A96354CA26DF46F1B5B0AA9A0C5A0AEF",1)</f>
        <v>=DISPIMG("ID_A96354CA26DF46F1B5B0AA9A0C5A0AEF",1)</v>
      </c>
      <c r="D83" s="19" t="s">
        <v>89</v>
      </c>
      <c r="E83" s="20"/>
      <c r="F83" s="21"/>
      <c r="G83" s="22"/>
      <c r="H83" s="22"/>
    </row>
    <row r="84" ht="51" customHeight="1"/>
    <row r="85" ht="51" customHeight="1"/>
    <row r="86" ht="51" customHeight="1"/>
    <row r="87" ht="51" customHeight="1"/>
    <row r="88" ht="51" customHeight="1"/>
    <row r="89" ht="51" customHeight="1"/>
  </sheetData>
  <mergeCells count="4">
    <mergeCell ref="A1:C1"/>
    <mergeCell ref="D1:H1"/>
    <mergeCell ref="A2:C2"/>
    <mergeCell ref="D2:H2"/>
  </mergeCells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歪歪小歪歪</cp:lastModifiedBy>
  <dcterms:created xsi:type="dcterms:W3CDTF">2025-10-21T14:32:00Z</dcterms:created>
  <dcterms:modified xsi:type="dcterms:W3CDTF">2025-11-06T15:20:09Z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2025-10-24T02:43:10Z</vt:filetime>
  </property>
  <property fmtid="{D5CDD505-2E9C-101B-9397-08002B2CF9AE}" pid="4" name="ICV">
    <vt:lpwstr>52665DF6D0D54D6484DDFE49E5FAF0AE_13</vt:lpwstr>
  </property>
  <property fmtid="{D5CDD505-2E9C-101B-9397-08002B2CF9AE}" pid="5" name="KSOProductBuildVer">
    <vt:lpwstr>2052-12.1.0.23542</vt:lpwstr>
  </property>
</Properties>
</file>