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765" windowHeight="12090"/>
  </bookViews>
  <sheets>
    <sheet name="医用办公家具" sheetId="3" r:id="rId1"/>
  </sheets>
  <definedNames>
    <definedName name="_xlnm._FilterDatabase" localSheetId="0" hidden="1">医用办公家具!$A$3:$E$3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CFBD79A7D3BC498FAAEA1BE03CF02EFA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4960" y="1308100"/>
          <a:ext cx="1217930" cy="101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3CEFCE06583494098416536654190CD" descr="IMG_2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7415" y="2324100"/>
          <a:ext cx="128651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CD64FC02CE44BC687F1B180675E3B3C" descr="IMG_2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7415" y="3146425"/>
          <a:ext cx="940435" cy="877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30EF328551A43C099158F62EE3A5564" descr="IMG_2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57415" y="3834130"/>
          <a:ext cx="1311275" cy="92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FFBC50974C64E9B8911CF2CFFBA820D" descr="IMG_2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57415" y="4342130"/>
          <a:ext cx="1340485" cy="1038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C5C51EBC027942FD96684F29459B9200" descr="IMG_2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57415" y="4850130"/>
          <a:ext cx="1164590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5739968FAFB43559C8847BF70A60FD0" descr="IMG_26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57415" y="5358130"/>
          <a:ext cx="1294765" cy="103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20A7883DF5D4E9BBBFD54CC68DE3BAF" descr="IMG_26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57415" y="5866130"/>
          <a:ext cx="1215390" cy="1308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DEB063C590C244718DE0D23CF664D8E8" descr="IMG_26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257415" y="6374130"/>
          <a:ext cx="1179195" cy="1096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6ABD596162F840F899C4944B52509EAF" descr="IMG_26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257415" y="6882130"/>
          <a:ext cx="107886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76EB13B61F84DA7BACD263052136413" descr="IMG_2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257415" y="7390130"/>
          <a:ext cx="869315" cy="1489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22BEDBBC44B4D95A38C6BF16AC3AF0B" descr="IMG_26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257415" y="7898130"/>
          <a:ext cx="912495" cy="169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4DC4B410D50646AAB868CB3AE7670F65" descr="IMG_27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257415" y="8914130"/>
          <a:ext cx="1340485" cy="109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225C94684CC4D88BEF140CA09B7F0B1" descr="IMG_2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257415" y="9422130"/>
          <a:ext cx="1270635" cy="1231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E7109623AABC40429AA7533DA0327C42" descr="IMG_2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257415" y="10946130"/>
          <a:ext cx="1310005" cy="178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8DA7B5EA03B44E89F48D540688FB25D" descr="IMG_27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257415" y="11454130"/>
          <a:ext cx="960120" cy="1415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20B44A837818490982052707093E0F4F" descr="IMG_27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57415" y="11962130"/>
          <a:ext cx="1169670" cy="90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F4867A6211145A48AF260DA54F63DD5" descr="IMG_27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257415" y="12470130"/>
          <a:ext cx="1223010" cy="745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3EF17C3E72E4F4F9BB2692BAAC2661F"/>
        <xdr:cNvPicPr/>
      </xdr:nvPicPr>
      <xdr:blipFill>
        <a:blip r:embed="rId19"/>
        <a:stretch>
          <a:fillRect/>
        </a:stretch>
      </xdr:blipFill>
      <xdr:spPr>
        <a:xfrm>
          <a:off x="7257415" y="12978130"/>
          <a:ext cx="827405" cy="12420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4DCD86D6BE444699BFC75B4E11E2F96D" descr="IMG_27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257415" y="13486130"/>
          <a:ext cx="1180465" cy="1000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12B127B7644A462BB3F8A59445CA0AF7" descr="IMG_27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257415" y="13994130"/>
          <a:ext cx="924560" cy="1274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E466C108C0FF4132B97C13A4D9CBB916" descr="IMG_27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257415" y="14502130"/>
          <a:ext cx="876300" cy="1311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B5AE034B637A4542A1846271CDA5BED4" descr="IMG_28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257415" y="15010130"/>
          <a:ext cx="989330" cy="1169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1F218B0602F4A64A6224E3784A093AE" descr="IMG_28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257415" y="15518130"/>
          <a:ext cx="903605" cy="126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921A0F7A30634AD3931D3F178371E069" descr="IMG_28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257415" y="16026130"/>
          <a:ext cx="990600" cy="1492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24ACF6868887464490E510B2A499673B" descr="IMG_28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257415" y="16534130"/>
          <a:ext cx="1122045" cy="1211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DF196887E20A4E0BAA009EA5CF19C314" descr="IMG_28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257415" y="17042130"/>
          <a:ext cx="976630" cy="1246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872EE81CCBA54D87A7508B2CE73D21F9" descr="IMG_28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257415" y="19074130"/>
          <a:ext cx="1367155" cy="1020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CB1FC5B8BE534BFC93735634378499B2" descr="IMG_28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257415" y="19582130"/>
          <a:ext cx="1379855" cy="668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952EF2B782C24E16A897DE09396A2A78" descr="IMG_29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257415" y="20090130"/>
          <a:ext cx="1096645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8889C6A2DAF84DE1974A1A923F39068B" descr="IMG_29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257415" y="20598130"/>
          <a:ext cx="1393190" cy="949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2DCD03AC4D49471A82E846D4B5596062" descr="IMG_29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257415" y="21614130"/>
          <a:ext cx="842645" cy="1089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4E27EAF8557848CA98B740000BF07E8C" descr="IMG_29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257415" y="22122130"/>
          <a:ext cx="798830" cy="1977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B203E75924494CF6986BF4CB216F6D46" descr="IMG_29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257415" y="22630130"/>
          <a:ext cx="1106170" cy="1292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F80F2A866FB14C4682776C5A56538E7A" descr="IMG_29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257415" y="23138130"/>
          <a:ext cx="1152525" cy="1421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3D584EE9819F4FFC9B15DC7D2CFFD1C3" descr="IMG_3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257415" y="32282130"/>
          <a:ext cx="902335" cy="137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D3F208CB135F4156870A95E4B04A3AF7" descr="IMG_30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257415" y="30250130"/>
          <a:ext cx="892810" cy="139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71D493988A4C41CE8D299C41BB19E641" descr="IMG_30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257415" y="29742130"/>
          <a:ext cx="1055370" cy="1115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E6559FF58935459C922D7261BD7A50A4" descr="IMG_30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257415" y="29234130"/>
          <a:ext cx="1157605" cy="945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2DDAFC000CD6475DB3D858C227D17037" descr="IMG_25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257415" y="28726130"/>
          <a:ext cx="1294765" cy="525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51E8EDA90E4B4A9B96AEF221503C85E0" descr="IMG_30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257415" y="28218130"/>
          <a:ext cx="1522730" cy="1141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A6D733D082BF4A7C882E8372E471DAA6" descr="IMG_30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257415" y="27710130"/>
          <a:ext cx="1221105" cy="916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E5FF7DF94E854EDEB09EBAE756C76698" descr="IMG_30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257415" y="26694130"/>
          <a:ext cx="1187450" cy="75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E7F314FF49674D9FAB20FFC3BEB662BD" descr="IMG_30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257415" y="26186130"/>
          <a:ext cx="1301750" cy="762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761F6D49AA2C4913A7DF1584A0638890" descr="IMG_30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257415" y="25678130"/>
          <a:ext cx="1362710" cy="986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DBE159921F1341939DB86D8F074D9A8E" descr="IMG_29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257415" y="24662130"/>
          <a:ext cx="1500505" cy="693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9F9C49D83C9748C2944202E2A19BCC64" descr="IMG_29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257415" y="25170130"/>
          <a:ext cx="1340485" cy="738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3616E0A45CB4D528C5A73404902BEF2" descr="IMG_29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257415" y="24154130"/>
          <a:ext cx="985520" cy="1350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9FC40C1841FA4A38B4EAF9A29C93905C" descr="IMG_29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257415" y="23646130"/>
          <a:ext cx="1014730" cy="116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6A76F6D24FC2482EAC4045664668BA5F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0180300" y="131462780"/>
          <a:ext cx="1314450" cy="1156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4FE2B32705FE48BB9DE26489AE52F9C1"/>
        <xdr:cNvPicPr>
          <a:picLocks noChangeAspect="1"/>
        </xdr:cNvPicPr>
      </xdr:nvPicPr>
      <xdr:blipFill>
        <a:blip r:embed="rId51" r:link="rId52"/>
        <a:stretch>
          <a:fillRect/>
        </a:stretch>
      </xdr:blipFill>
      <xdr:spPr>
        <a:xfrm>
          <a:off x="6368415" y="121577100"/>
          <a:ext cx="29260800" cy="39014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F9573A4B2BAD4AAF867B2C765B7B0DE8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368415" y="122428000"/>
          <a:ext cx="3876675" cy="422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C06875A430EF4D71B2B02592E37ED33B" descr="IMG_271"/>
        <xdr:cNvPicPr>
          <a:picLocks noChangeAspect="1"/>
        </xdr:cNvPicPr>
      </xdr:nvPicPr>
      <xdr:blipFill>
        <a:blip r:embed="rId13"/>
        <a:srcRect t="33467" r="-7541"/>
        <a:stretch>
          <a:fillRect/>
        </a:stretch>
      </xdr:blipFill>
      <xdr:spPr>
        <a:xfrm>
          <a:off x="6421120" y="30462855"/>
          <a:ext cx="152146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F4DC84281A294CF28296DF858B3F713D" descr="IMG_272"/>
        <xdr:cNvPicPr>
          <a:picLocks noChangeAspect="1"/>
        </xdr:cNvPicPr>
      </xdr:nvPicPr>
      <xdr:blipFill>
        <a:blip r:embed="rId14"/>
        <a:srcRect t="35733" r="-2975"/>
        <a:stretch>
          <a:fillRect/>
        </a:stretch>
      </xdr:blipFill>
      <xdr:spPr>
        <a:xfrm>
          <a:off x="6441440" y="34260790"/>
          <a:ext cx="1530985" cy="92646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<sst xmlns="http://schemas.openxmlformats.org/spreadsheetml/2006/main" count="266" uniqueCount="169">
  <si>
    <t>供应商名称</t>
  </si>
  <si>
    <t>联系人及电话</t>
  </si>
  <si>
    <t>序号</t>
  </si>
  <si>
    <t>名称</t>
  </si>
  <si>
    <t>单位</t>
  </si>
  <si>
    <t>规格/尺寸（mm）</t>
  </si>
  <si>
    <t>其他要求</t>
  </si>
  <si>
    <t>参考图片
（仅供参考）</t>
  </si>
  <si>
    <t>报价（单价/元）</t>
  </si>
  <si>
    <t>品牌/生产厂家</t>
  </si>
  <si>
    <t>型号规格/尺寸</t>
  </si>
  <si>
    <t>产品图片</t>
  </si>
  <si>
    <t>单价报价（元）</t>
  </si>
  <si>
    <t>医用办公桌1</t>
  </si>
  <si>
    <t>张</t>
  </si>
  <si>
    <t>（800-1000）×（500-600）×750</t>
  </si>
  <si>
    <t>1、结构至少包含结构：台面、医用钢制键盘架、≥2个带锁抽屉、内置上线槽、桌下集线槽等。
2、材质本身具有吸附甲醛功能，防泡水，防污耐磨防刮、结实耐用，台面四周做圆弧边处理光滑不卡手臂。
3、板材符合国家行业相关标准。
4、基材采用医用防火板，台面四周封医用抑菌封边条。
5、颜色可选。</t>
  </si>
  <si>
    <t>医用办公桌2</t>
  </si>
  <si>
    <t>（1200-1400）×（600-700）×750</t>
  </si>
  <si>
    <t>医用办公桌3</t>
  </si>
  <si>
    <t>套</t>
  </si>
  <si>
    <t>（1400-1800）×（600-900）×750                【边柜尺寸1100×400×650】</t>
  </si>
  <si>
    <t>1、结构至少包含结构：台面、钢制台架、侧柜、内置上线槽、桌下集线槽、边柜等。
2、板材符合国家行业相关标准。
3、基材采用医用防火板，台面四周封医用抑菌封边条。
4、边柜组合方式为：储物柜、带锁三抽柜，电脑主机位。
5、颜色可选。</t>
  </si>
  <si>
    <t>医用办公桌4</t>
  </si>
  <si>
    <t>1800×900×760</t>
  </si>
  <si>
    <t>诊桌</t>
  </si>
  <si>
    <t>（1200-1500）×（1200-1400）×（750-950）</t>
  </si>
  <si>
    <t>1、台面四周封医用抑菌封边条。
2、配置至少涵盖：主台（含主机柜）、副柜（含上抽下门立柜）、吊木挡板、医用钢制键盘架、铝合金毛刷线盖。
3、颜色可选。</t>
  </si>
  <si>
    <t>会议台</t>
  </si>
  <si>
    <t>（1800-2400）×（900-1200）×750</t>
  </si>
  <si>
    <t>1、台面四周封医用抑菌封边条。
2、颜色可选。</t>
  </si>
  <si>
    <t>培训桌</t>
  </si>
  <si>
    <t>（1200-1800）×（400-600）×750</t>
  </si>
  <si>
    <t>1、台面四周封医用抑菌封边条。
2、可折叠，颜色可选。</t>
  </si>
  <si>
    <t>医用屏风卡位</t>
  </si>
  <si>
    <t>组</t>
  </si>
  <si>
    <t>（1200-1600）×（1200-1600）×1100</t>
  </si>
  <si>
    <t>1、台面四周封医用抑菌封边条。
2、结构至少包含：≥30mm铝合金边框，台上屏风为磨砂玻璃。
3、颜色可选。</t>
  </si>
  <si>
    <t>医用推柜</t>
  </si>
  <si>
    <t>个</t>
  </si>
  <si>
    <t>标准</t>
  </si>
  <si>
    <t>1、三抽柜（配陷入式铝合金配锁)。
2、带万向橡胶轮。
3、颜色可选。</t>
  </si>
  <si>
    <t>医用可调节主机托架</t>
  </si>
  <si>
    <t>1、带万向橡胶轮</t>
  </si>
  <si>
    <t>文件柜</t>
  </si>
  <si>
    <t>800×400×2000</t>
  </si>
  <si>
    <t>1、结构：上下均为对开门，上柜门框玻璃门+2件活层，下木门+1件活层；
2、配有锁具；</t>
  </si>
  <si>
    <t>多门木制更衣柜</t>
  </si>
  <si>
    <t>800×（400-500）×（2100-2150）</t>
  </si>
  <si>
    <t>1、内置挂衣杆，上层柜门内带镜子，外带标签卡槽、透气孔、锁具（机械式密码锁）与上下层柜门匹配。
2、柜内上部分为挂衣功能空间，下部分为独立放鞋格或储物功能空间。</t>
  </si>
  <si>
    <t>多门钢制更衣柜</t>
  </si>
  <si>
    <t>（900-1000）×（400-500）×1800</t>
  </si>
  <si>
    <t>多门木制储物柜</t>
  </si>
  <si>
    <t>800×（400-500）×（1800-1850）</t>
  </si>
  <si>
    <t>1、内置活动层板。
2、配置：外带标签卡槽、透气孔、锁具。
3、颜色可选。</t>
  </si>
  <si>
    <t>医用多功能无菌治疗柜1</t>
  </si>
  <si>
    <t>米</t>
  </si>
  <si>
    <t>深度（600-700）+（300-350），高（2000-2200）</t>
  </si>
  <si>
    <t>1、柜体：上柜门为吊柜，柜内带活动层板，顶上带斜顶不落灰设置。背架内置走线系统，带活动层板。地柜带抽屉，设置活动层板。
2、配件：上柜门斜边免拉手、地柜门分体式拉手、医用不锈钢铰链、医用静音缓冲三节导轨、医用感应蓝光杀菌灯带、感应开关、医用活动插座、电子温度表、ABS标签卡槽等
3、颜色可选。</t>
  </si>
  <si>
    <t>医用多功能无菌治疗柜2</t>
  </si>
  <si>
    <t>深度（600-700），高（700-900）</t>
  </si>
  <si>
    <t>1、地柜带抽屉，设置活动层板。
2、配件：地柜门分体式拉手、医用不锈钢铰链、医用静音缓冲三节导轨、ABS标签卡槽等
3、颜色可选。</t>
  </si>
  <si>
    <t>牙科综合治疗柜1</t>
  </si>
  <si>
    <t>1、柜体：上柜门为吊柜，柜内带活动层板，顶上带斜顶不落灰设置。背架内置走线系统，地柜带多层抽屉，设置ABS隔板、电脑工作位、活动治疗推柜。
2、配件：上柜门斜边免拉手、地柜门分体式拉手、医用不锈钢铰链、医用静音缓冲三节导轨、医用感应蓝光杀菌灯带、感应开关、医用活动插座、电子温度表、ABS标签卡槽等
3、颜色可选。</t>
  </si>
  <si>
    <t>牙科综合治疗柜2</t>
  </si>
  <si>
    <t>1、柜体：地柜带多层抽屉，设置ABS隔板、电脑工作位、活动治疗推柜。
2、配件：地柜门分体式拉手、医用不锈钢铰链、医用静音缓冲三节导轨、ABS标签卡槽等
3、颜色可选。</t>
  </si>
  <si>
    <t>移动治疗柜</t>
  </si>
  <si>
    <t>600×600×（1000-1100）</t>
  </si>
  <si>
    <t>1、配件：304不锈钢拉手、医用不锈钢铰链、医用静音缓冲三节导轨、ABS标签卡槽、增加医用环氧树脂隔板，柜侧身增加拉手。
2、配置：万向橡胶轮（带刹车）。
3、颜色可选。</t>
  </si>
  <si>
    <t>床头柜</t>
  </si>
  <si>
    <t>400×450×550</t>
  </si>
  <si>
    <t>1、结构：抽屉，柜门内带活动层板。
2、颜色可选。</t>
  </si>
  <si>
    <t>诊床</t>
  </si>
  <si>
    <t>（1900-2100）×650×650</t>
  </si>
  <si>
    <t>1、采用专业医用全硅胶皮革。
2、颜色可选。</t>
  </si>
  <si>
    <t>中医诊床</t>
  </si>
  <si>
    <t>（1900-2100）×650×（600-700）</t>
  </si>
  <si>
    <t>1、床架：采用全实木方框架。
2、采用专业医用全硅胶皮革。
3、颜色可选。</t>
  </si>
  <si>
    <t>折叠诊床</t>
  </si>
  <si>
    <t>常规</t>
  </si>
  <si>
    <t>1、采用专业医用全硅胶皮革。
2、便携。
3、颜色可选。</t>
  </si>
  <si>
    <t>儿童诊床</t>
  </si>
  <si>
    <t>1、采用医用全硅胶皮革。
2、颜色可选。</t>
  </si>
  <si>
    <t>医用办公椅1</t>
  </si>
  <si>
    <t>1、带可升降系统。
2、万向脚轮。
3、颜色可选。</t>
  </si>
  <si>
    <t>办公椅2</t>
  </si>
  <si>
    <t>1、采用医用全硅胶皮革。
2、带可升降系统。
3、万向脚轮。
4、颜色可选。</t>
  </si>
  <si>
    <t>办公椅3</t>
  </si>
  <si>
    <t>培训椅</t>
  </si>
  <si>
    <t>1、万向脚轮。
2、颜色可选。</t>
  </si>
  <si>
    <t>折叠椅</t>
  </si>
  <si>
    <t>向上无限叠加，带折叠桌板</t>
  </si>
  <si>
    <t>梯凳</t>
  </si>
  <si>
    <t>850×360×（600-650）</t>
  </si>
  <si>
    <r>
      <rPr>
        <sz val="10.5"/>
        <color rgb="FF000000"/>
        <rFont val="宋体"/>
        <charset val="134"/>
      </rPr>
      <t>1、材质：医用</t>
    </r>
    <r>
      <rPr>
        <sz val="10.5"/>
        <color rgb="FF000000"/>
        <rFont val="Times New Roman"/>
        <charset val="134"/>
      </rPr>
      <t>304</t>
    </r>
    <r>
      <rPr>
        <sz val="10.5"/>
        <color rgb="FF000000"/>
        <rFont val="宋体"/>
        <charset val="134"/>
      </rPr>
      <t>不锈钢；</t>
    </r>
  </si>
  <si>
    <t>货架1</t>
  </si>
  <si>
    <t>（800-1000）×600×2000</t>
  </si>
  <si>
    <t>1、可根据物品存放的需要调节层板高度</t>
  </si>
  <si>
    <t>货架2</t>
  </si>
  <si>
    <t>（1200-1500）×600×2000</t>
  </si>
  <si>
    <t>货架3</t>
  </si>
  <si>
    <t>（1800-2000）×600×2000</t>
  </si>
  <si>
    <t>沙发1</t>
  </si>
  <si>
    <t>三人位</t>
  </si>
  <si>
    <t>1、饰面：采用医用全硅胶皮革。
2、颜色可选。</t>
  </si>
  <si>
    <t>沙发2</t>
  </si>
  <si>
    <t>单人位</t>
  </si>
  <si>
    <t>茶几</t>
  </si>
  <si>
    <t>1200×600×（450-500）</t>
  </si>
  <si>
    <t>边几</t>
  </si>
  <si>
    <t>φ600/600×600×（450-500）</t>
  </si>
  <si>
    <t>中医诊桌1</t>
  </si>
  <si>
    <t>1200×（600-700）×750</t>
  </si>
  <si>
    <t>1、框架：实木。
2、副柜：带主机位，收纳走线盒。</t>
  </si>
  <si>
    <t>中医诊桌2</t>
  </si>
  <si>
    <t>1500×（600-700）×750</t>
  </si>
  <si>
    <t>中医椅</t>
  </si>
  <si>
    <t>1、材质：实木</t>
  </si>
  <si>
    <t>中医柜</t>
  </si>
  <si>
    <t>900×（350-400）×（1900-2000）</t>
  </si>
  <si>
    <t>中医病人椅</t>
  </si>
  <si>
    <t>医用诊椅</t>
  </si>
  <si>
    <t>1、材质：PP注塑成型椅身</t>
  </si>
  <si>
    <t>方凳</t>
  </si>
  <si>
    <t>1、材质：实木
2、榫卯结构</t>
  </si>
  <si>
    <t>圆凳</t>
  </si>
  <si>
    <t>1、可选是否带靠背。
2、带升降系统。
3、万向脚轮。</t>
  </si>
  <si>
    <t>医用地柜1</t>
  </si>
  <si>
    <t>600×850</t>
  </si>
  <si>
    <t>1、配件：斜边免拉手、下抽屉加医用环氧树脂隔板、磁吸标签卡、柜门内带活动层板
2、颜色可选</t>
  </si>
  <si>
    <t>医用吊柜1</t>
  </si>
  <si>
    <t>350×800</t>
  </si>
  <si>
    <t>1、配件：斜边免拉手、医用不锈钢铰链、医用静音缓冲三节导轨、ABS标签卡槽、上柜活动层板。吊柜下增加医用感应蓝光杀菌灯带、背光补充照明、活动层板等
2、颜色可选</t>
  </si>
  <si>
    <t>医用地柜2</t>
  </si>
  <si>
    <t>1、配件：斜边免拉手、下抽屉加医用环氧树脂隔板、磁吸标签卡、不锈钢水槽、感应水龙头
2、颜色可选</t>
  </si>
  <si>
    <t>医用吊柜2</t>
  </si>
  <si>
    <t>1、配件：斜边免拉手、医用不锈钢铰链、医用静音缓冲三节导轨、ABS标签卡槽、上柜活动层板。顶部配置斜顶，不易积灰、吊柜下增加医用感应蓝光杀菌灯带等
2、颜色可选</t>
  </si>
  <si>
    <t>医用候诊椅1</t>
  </si>
  <si>
    <t>1、医用成型自结皮饰面，温馨耐用；
2、颜色可选</t>
  </si>
  <si>
    <t>医用候诊椅2</t>
  </si>
  <si>
    <t>二人位</t>
  </si>
  <si>
    <t>无靠背候诊椅1</t>
  </si>
  <si>
    <t>1、饰面：采用专业医用硅胶皮革。
2、颜色可选</t>
  </si>
  <si>
    <t>无靠背候诊椅2</t>
  </si>
  <si>
    <t>导诊台</t>
  </si>
  <si>
    <t>800×1050（750高）</t>
  </si>
  <si>
    <t>1、主柜体：采用电解钢全钢柜体
2、配置说明：（1）配全钢悬吊式主机架、全钢固定三抽柜、全钢固定主机柜；（2）内饰板预留强弱电86插座孔以及桌面配置五金电源线盒。</t>
  </si>
  <si>
    <t>服务台</t>
  </si>
  <si>
    <t>（650-700）×750</t>
  </si>
  <si>
    <t>带靠背吧椅</t>
  </si>
  <si>
    <t>1、采用医用全硅胶皮革
2、颜色可选</t>
  </si>
  <si>
    <t>吧椅</t>
  </si>
  <si>
    <t>定制柜1</t>
  </si>
  <si>
    <t>m²</t>
  </si>
  <si>
    <t>深度501-600</t>
  </si>
  <si>
    <t>1、配置：医用不锈钢铰链、医用静音缓冲三节导轨、铝合金拉手，锁具等选配；
2、颜色可选</t>
  </si>
  <si>
    <t>定制柜2</t>
  </si>
  <si>
    <t>深度401-500</t>
  </si>
  <si>
    <t>定制柜3</t>
  </si>
  <si>
    <t>深度301-400</t>
  </si>
  <si>
    <t>定制柜4</t>
  </si>
  <si>
    <t>深度201-300</t>
  </si>
  <si>
    <t>医用雾化桌</t>
  </si>
  <si>
    <t>1、台面、背板开孔，便于雾化器走线
2、颜色可选</t>
  </si>
  <si>
    <t>医用药架</t>
  </si>
  <si>
    <t>按投影面积计算</t>
  </si>
  <si>
    <t>1、无菌材质，带卡槽
2、颜色可选</t>
  </si>
  <si>
    <t>换药脚架带托盘</t>
  </si>
  <si>
    <t>1、高度至少涵盖45-70cm可调节
2、带托盘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</si>
</sst>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.5"/>
      <color rgb="FF000000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.5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top"/>
      <protection locked="0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8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3" Type="http://schemas.openxmlformats.org/officeDocument/2006/relationships/image" Target="media/image52.png"/><Relationship Id="rId52" Type="http://schemas.openxmlformats.org/officeDocument/2006/relationships/image" Target="NULL" TargetMode="External"/><Relationship Id="rId51" Type="http://schemas.openxmlformats.org/officeDocument/2006/relationships/image" Target="media/image51.jpe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91"/>
  <sheetViews>
    <sheetView tabSelected="1" zoomScale="90" zoomScaleNormal="90" workbookViewId="0">
      <pane xSplit="6" ySplit="3" topLeftCell="H64" activePane="bottomRight" state="frozen"/>
      <selection/>
      <selection pane="topRight"/>
      <selection pane="bottomLeft"/>
      <selection pane="bottomRight" activeCell="A65" sqref="$A65:$XFD65"/>
    </sheetView>
  </sheetViews>
  <sheetFormatPr defaultColWidth="9" defaultRowHeight="13.5"/>
  <cols>
    <col min="1" max="1" width="7.76666666666667" style="4" customWidth="1"/>
    <col min="2" max="2" width="16.375" style="4" customWidth="1"/>
    <col min="3" max="3" width="9.44166666666667" style="4" customWidth="1"/>
    <col min="4" max="4" width="17.2166666666667" style="4" customWidth="1"/>
    <col min="5" max="5" width="32.775" style="5" customWidth="1"/>
    <col min="6" max="6" width="21.0833333333333" style="4" customWidth="1"/>
    <col min="7" max="7" width="19.3" style="4" customWidth="1"/>
    <col min="8" max="10" width="20.6916666666667" style="3" customWidth="1"/>
    <col min="11" max="11" width="18.05" style="3" customWidth="1"/>
    <col min="12" max="16384" width="9" style="3"/>
  </cols>
  <sheetData>
    <row r="1" s="1" customFormat="1" ht="34" customHeight="1" spans="1:11">
      <c r="A1" s="6" t="s">
        <v>0</v>
      </c>
      <c r="B1" s="7"/>
      <c r="C1" s="8"/>
      <c r="D1" s="8"/>
      <c r="E1" s="9"/>
      <c r="F1" s="7"/>
      <c r="G1" s="10"/>
      <c r="H1" s="10"/>
      <c r="I1" s="10"/>
      <c r="J1" s="10"/>
      <c r="K1" s="10"/>
    </row>
    <row r="2" s="1" customFormat="1" ht="34" customHeight="1" spans="1:11">
      <c r="A2" s="11" t="s">
        <v>1</v>
      </c>
      <c r="B2" s="12"/>
      <c r="C2" s="12"/>
      <c r="D2" s="12"/>
      <c r="E2" s="13"/>
      <c r="F2" s="12"/>
      <c r="G2" s="11"/>
      <c r="H2" s="12"/>
      <c r="I2" s="12"/>
      <c r="J2" s="12"/>
      <c r="K2" s="14"/>
    </row>
    <row r="3" s="2" customFormat="1" ht="35" customHeight="1" spans="1:1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8" t="s">
        <v>11</v>
      </c>
      <c r="K3" s="18" t="s">
        <v>12</v>
      </c>
    </row>
    <row r="4" ht="154" customHeight="1" spans="1:11">
      <c r="A4" s="19">
        <v>1</v>
      </c>
      <c r="B4" s="20" t="s">
        <v>13</v>
      </c>
      <c r="C4" s="20" t="s">
        <v>14</v>
      </c>
      <c r="D4" s="20" t="s">
        <v>15</v>
      </c>
      <c r="E4" s="21" t="s">
        <v>16</v>
      </c>
      <c r="F4" s="22" t="str">
        <f>_xlfn.DISPIMG("ID_CFBD79A7D3BC498FAAEA1BE03CF02EFA",1)</f>
        <v>=DISPIMG("ID_CFBD79A7D3BC498FAAEA1BE03CF02EFA",1)</v>
      </c>
      <c r="G4" s="23"/>
      <c r="H4" s="24"/>
      <c r="I4" s="24"/>
      <c r="J4" s="24"/>
      <c r="K4" s="24"/>
    </row>
    <row r="5" ht="154" customHeight="1" spans="1:11">
      <c r="A5" s="19">
        <v>2</v>
      </c>
      <c r="B5" s="20" t="s">
        <v>17</v>
      </c>
      <c r="C5" s="20" t="s">
        <v>14</v>
      </c>
      <c r="D5" s="20" t="s">
        <v>18</v>
      </c>
      <c r="E5" s="21" t="s">
        <v>16</v>
      </c>
      <c r="F5" s="22" t="str">
        <f>_xlfn.DISPIMG("ID_CFBD79A7D3BC498FAAEA1BE03CF02EFA",1)</f>
        <v>=DISPIMG("ID_CFBD79A7D3BC498FAAEA1BE03CF02EFA",1)</v>
      </c>
      <c r="G5" s="25"/>
      <c r="H5" s="26"/>
      <c r="I5" s="26"/>
      <c r="J5" s="26"/>
      <c r="K5" s="26"/>
    </row>
    <row r="6" ht="121.5" spans="1:11">
      <c r="A6" s="19">
        <v>3</v>
      </c>
      <c r="B6" s="20" t="s">
        <v>19</v>
      </c>
      <c r="C6" s="20" t="s">
        <v>20</v>
      </c>
      <c r="D6" s="20" t="s">
        <v>21</v>
      </c>
      <c r="E6" s="21" t="s">
        <v>22</v>
      </c>
      <c r="F6" s="27" t="str">
        <f>_xlfn.DISPIMG("ID_03CEFCE06583494098416536654190CD",1)</f>
        <v>=DISPIMG("ID_03CEFCE06583494098416536654190CD",1)</v>
      </c>
      <c r="G6" s="25"/>
      <c r="H6" s="26"/>
      <c r="I6" s="26"/>
      <c r="J6" s="26"/>
      <c r="K6" s="26"/>
    </row>
    <row r="7" s="3" customFormat="1" ht="121.5" spans="1:11">
      <c r="A7" s="19">
        <v>4</v>
      </c>
      <c r="B7" s="20" t="s">
        <v>23</v>
      </c>
      <c r="C7" s="20" t="s">
        <v>20</v>
      </c>
      <c r="D7" s="20" t="s">
        <v>24</v>
      </c>
      <c r="E7" s="21" t="s">
        <v>22</v>
      </c>
      <c r="F7" s="27" t="str">
        <f>_xlfn.DISPIMG("ID_BCD64FC02CE44BC687F1B180675E3B3C",1)</f>
        <v>=DISPIMG("ID_BCD64FC02CE44BC687F1B180675E3B3C",1)</v>
      </c>
      <c r="G7" s="25"/>
      <c r="H7" s="26"/>
      <c r="I7" s="26"/>
      <c r="J7" s="26"/>
      <c r="K7" s="26"/>
    </row>
    <row r="8" s="3" customFormat="1" ht="154" customHeight="1" spans="1:11">
      <c r="A8" s="19">
        <v>5</v>
      </c>
      <c r="B8" s="20" t="s">
        <v>25</v>
      </c>
      <c r="C8" s="20" t="s">
        <v>14</v>
      </c>
      <c r="D8" s="20" t="s">
        <v>26</v>
      </c>
      <c r="E8" s="28" t="s">
        <v>27</v>
      </c>
      <c r="F8" s="27" t="str">
        <f>_xlfn.DISPIMG("ID_830EF328551A43C099158F62EE3A5564",1)</f>
        <v>=DISPIMG("ID_830EF328551A43C099158F62EE3A5564",1)</v>
      </c>
      <c r="G8" s="25"/>
      <c r="H8" s="26"/>
      <c r="I8" s="26"/>
      <c r="J8" s="26"/>
      <c r="K8" s="26"/>
    </row>
    <row r="9" ht="154" customHeight="1" spans="1:11">
      <c r="A9" s="19">
        <v>6</v>
      </c>
      <c r="B9" s="20" t="s">
        <v>28</v>
      </c>
      <c r="C9" s="20" t="s">
        <v>14</v>
      </c>
      <c r="D9" s="20" t="s">
        <v>29</v>
      </c>
      <c r="E9" s="28" t="s">
        <v>30</v>
      </c>
      <c r="F9" s="27" t="str">
        <f>_xlfn.DISPIMG("ID_CFFBC50974C64E9B8911CF2CFFBA820D",1)</f>
        <v>=DISPIMG("ID_CFFBC50974C64E9B8911CF2CFFBA820D",1)</v>
      </c>
      <c r="G9" s="25"/>
      <c r="H9" s="26"/>
      <c r="I9" s="26"/>
      <c r="J9" s="26"/>
      <c r="K9" s="26"/>
    </row>
    <row r="10" ht="154" customHeight="1" spans="1:11">
      <c r="A10" s="19">
        <v>7</v>
      </c>
      <c r="B10" s="20" t="s">
        <v>31</v>
      </c>
      <c r="C10" s="20" t="s">
        <v>14</v>
      </c>
      <c r="D10" s="20" t="s">
        <v>32</v>
      </c>
      <c r="E10" s="28" t="s">
        <v>33</v>
      </c>
      <c r="F10" s="27" t="str">
        <f>_xlfn.DISPIMG("ID_C5C51EBC027942FD96684F29459B9200",1)</f>
        <v>=DISPIMG("ID_C5C51EBC027942FD96684F29459B9200",1)</v>
      </c>
      <c r="G10" s="25"/>
      <c r="H10" s="26"/>
      <c r="I10" s="26"/>
      <c r="J10" s="26"/>
      <c r="K10" s="26"/>
    </row>
    <row r="11" ht="154" customHeight="1" spans="1:11">
      <c r="A11" s="19">
        <v>8</v>
      </c>
      <c r="B11" s="20" t="s">
        <v>34</v>
      </c>
      <c r="C11" s="20" t="s">
        <v>35</v>
      </c>
      <c r="D11" s="20" t="s">
        <v>36</v>
      </c>
      <c r="E11" s="28" t="s">
        <v>37</v>
      </c>
      <c r="F11" s="27" t="str">
        <f>_xlfn.DISPIMG("ID_D5739968FAFB43559C8847BF70A60FD0",1)</f>
        <v>=DISPIMG("ID_D5739968FAFB43559C8847BF70A60FD0",1)</v>
      </c>
      <c r="G11" s="25"/>
      <c r="H11" s="26"/>
      <c r="I11" s="26"/>
      <c r="J11" s="26"/>
      <c r="K11" s="26"/>
    </row>
    <row r="12" ht="154" customHeight="1" spans="1:11">
      <c r="A12" s="19">
        <v>9</v>
      </c>
      <c r="B12" s="20" t="s">
        <v>38</v>
      </c>
      <c r="C12" s="20" t="s">
        <v>39</v>
      </c>
      <c r="D12" s="20" t="s">
        <v>40</v>
      </c>
      <c r="E12" s="28" t="s">
        <v>41</v>
      </c>
      <c r="F12" s="27" t="str">
        <f>_xlfn.DISPIMG("ID_020A7883DF5D4E9BBBFD54CC68DE3BAF",1)</f>
        <v>=DISPIMG("ID_020A7883DF5D4E9BBBFD54CC68DE3BAF",1)</v>
      </c>
      <c r="G12" s="25"/>
      <c r="H12" s="26"/>
      <c r="I12" s="26"/>
      <c r="J12" s="26"/>
      <c r="K12" s="26"/>
    </row>
    <row r="13" ht="154" customHeight="1" spans="1:11">
      <c r="A13" s="19">
        <v>10</v>
      </c>
      <c r="B13" s="20" t="s">
        <v>42</v>
      </c>
      <c r="C13" s="20" t="s">
        <v>39</v>
      </c>
      <c r="D13" s="20" t="s">
        <v>40</v>
      </c>
      <c r="E13" s="28" t="s">
        <v>43</v>
      </c>
      <c r="F13" s="27" t="str">
        <f>_xlfn.DISPIMG("ID_DEB063C590C244718DE0D23CF664D8E8",1)</f>
        <v>=DISPIMG("ID_DEB063C590C244718DE0D23CF664D8E8",1)</v>
      </c>
      <c r="G13" s="25"/>
      <c r="H13" s="26"/>
      <c r="I13" s="26"/>
      <c r="J13" s="26"/>
      <c r="K13" s="26"/>
    </row>
    <row r="14" ht="154" customHeight="1" spans="1:11">
      <c r="A14" s="19">
        <v>11</v>
      </c>
      <c r="B14" s="20" t="s">
        <v>44</v>
      </c>
      <c r="C14" s="20" t="s">
        <v>39</v>
      </c>
      <c r="D14" s="20" t="s">
        <v>45</v>
      </c>
      <c r="E14" s="28" t="s">
        <v>46</v>
      </c>
      <c r="F14" s="27" t="str">
        <f>_xlfn.DISPIMG("ID_6ABD596162F840F899C4944B52509EAF",1)</f>
        <v>=DISPIMG("ID_6ABD596162F840F899C4944B52509EAF",1)</v>
      </c>
      <c r="G14" s="25"/>
      <c r="H14" s="26"/>
      <c r="I14" s="26"/>
      <c r="J14" s="26"/>
      <c r="K14" s="26"/>
    </row>
    <row r="15" ht="154" customHeight="1" spans="1:11">
      <c r="A15" s="19">
        <v>12</v>
      </c>
      <c r="B15" s="20" t="s">
        <v>47</v>
      </c>
      <c r="C15" s="20" t="s">
        <v>39</v>
      </c>
      <c r="D15" s="20" t="s">
        <v>48</v>
      </c>
      <c r="E15" s="28" t="s">
        <v>49</v>
      </c>
      <c r="F15" s="27" t="str">
        <f>_xlfn.DISPIMG("ID_576EB13B61F84DA7BACD263052136413",1)</f>
        <v>=DISPIMG("ID_576EB13B61F84DA7BACD263052136413",1)</v>
      </c>
      <c r="G15" s="25"/>
      <c r="H15" s="26"/>
      <c r="I15" s="26"/>
      <c r="J15" s="26"/>
      <c r="K15" s="26"/>
    </row>
    <row r="16" ht="154" customHeight="1" spans="1:11">
      <c r="A16" s="19">
        <v>13</v>
      </c>
      <c r="B16" s="20" t="s">
        <v>50</v>
      </c>
      <c r="C16" s="20" t="s">
        <v>35</v>
      </c>
      <c r="D16" s="20" t="s">
        <v>51</v>
      </c>
      <c r="E16" s="28" t="s">
        <v>49</v>
      </c>
      <c r="F16" s="27" t="str">
        <f>_xlfn.DISPIMG("ID_922BEDBBC44B4D95A38C6BF16AC3AF0B",1)</f>
        <v>=DISPIMG("ID_922BEDBBC44B4D95A38C6BF16AC3AF0B",1)</v>
      </c>
      <c r="G16" s="25"/>
      <c r="H16" s="26"/>
      <c r="I16" s="26"/>
      <c r="J16" s="26"/>
      <c r="K16" s="26"/>
    </row>
    <row r="17" ht="154" customHeight="1" spans="1:11">
      <c r="A17" s="19">
        <v>14</v>
      </c>
      <c r="B17" s="20" t="s">
        <v>52</v>
      </c>
      <c r="C17" s="20" t="s">
        <v>39</v>
      </c>
      <c r="D17" s="20" t="s">
        <v>53</v>
      </c>
      <c r="E17" s="28" t="s">
        <v>54</v>
      </c>
      <c r="F17" s="27" t="str">
        <f>_xlfn.DISPIMG("ID_576EB13B61F84DA7BACD263052136413",1)</f>
        <v>=DISPIMG("ID_576EB13B61F84DA7BACD263052136413",1)</v>
      </c>
      <c r="G17" s="25"/>
      <c r="H17" s="26"/>
      <c r="I17" s="26"/>
      <c r="J17" s="26"/>
      <c r="K17" s="26"/>
    </row>
    <row r="18" ht="154" customHeight="1" spans="1:11">
      <c r="A18" s="19">
        <v>15</v>
      </c>
      <c r="B18" s="20" t="s">
        <v>55</v>
      </c>
      <c r="C18" s="20" t="s">
        <v>56</v>
      </c>
      <c r="D18" s="20" t="s">
        <v>57</v>
      </c>
      <c r="E18" s="28" t="s">
        <v>58</v>
      </c>
      <c r="F18" s="27" t="str">
        <f>_xlfn.DISPIMG("ID_4DC4B410D50646AAB868CB3AE7670F65",1)</f>
        <v>=DISPIMG("ID_4DC4B410D50646AAB868CB3AE7670F65",1)</v>
      </c>
      <c r="G18" s="25"/>
      <c r="H18" s="26"/>
      <c r="I18" s="26"/>
      <c r="J18" s="26"/>
      <c r="K18" s="26"/>
    </row>
    <row r="19" ht="154" customHeight="1" spans="1:11">
      <c r="A19" s="19">
        <v>16</v>
      </c>
      <c r="B19" s="20" t="s">
        <v>59</v>
      </c>
      <c r="C19" s="20" t="s">
        <v>56</v>
      </c>
      <c r="D19" s="20" t="s">
        <v>60</v>
      </c>
      <c r="E19" s="28" t="s">
        <v>61</v>
      </c>
      <c r="F19" s="27" t="str">
        <f>_xlfn.DISPIMG("ID_C06875A430EF4D71B2B02592E37ED33B",1)</f>
        <v>=DISPIMG("ID_C06875A430EF4D71B2B02592E37ED33B",1)</v>
      </c>
      <c r="G19" s="25"/>
      <c r="H19" s="26"/>
      <c r="I19" s="26"/>
      <c r="J19" s="26"/>
      <c r="K19" s="26"/>
    </row>
    <row r="20" ht="154" customHeight="1" spans="1:11">
      <c r="A20" s="19">
        <v>17</v>
      </c>
      <c r="B20" s="20" t="s">
        <v>62</v>
      </c>
      <c r="C20" s="20" t="s">
        <v>56</v>
      </c>
      <c r="D20" s="20" t="s">
        <v>57</v>
      </c>
      <c r="E20" s="28" t="s">
        <v>63</v>
      </c>
      <c r="F20" s="27" t="str">
        <f>_xlfn.DISPIMG("ID_0225C94684CC4D88BEF140CA09B7F0B1",1)</f>
        <v>=DISPIMG("ID_0225C94684CC4D88BEF140CA09B7F0B1",1)</v>
      </c>
      <c r="G20" s="25"/>
      <c r="H20" s="26"/>
      <c r="I20" s="26"/>
      <c r="J20" s="26"/>
      <c r="K20" s="26"/>
    </row>
    <row r="21" ht="81" spans="1:11">
      <c r="A21" s="19">
        <v>18</v>
      </c>
      <c r="B21" s="20" t="s">
        <v>64</v>
      </c>
      <c r="C21" s="20" t="s">
        <v>56</v>
      </c>
      <c r="D21" s="20" t="s">
        <v>60</v>
      </c>
      <c r="E21" s="28" t="s">
        <v>65</v>
      </c>
      <c r="F21" s="27" t="str">
        <f>_xlfn.DISPIMG("ID_F4DC84281A294CF28296DF858B3F713D",1)</f>
        <v>=DISPIMG("ID_F4DC84281A294CF28296DF858B3F713D",1)</v>
      </c>
      <c r="G21" s="25"/>
      <c r="H21" s="26"/>
      <c r="I21" s="26"/>
      <c r="J21" s="26"/>
      <c r="K21" s="26"/>
    </row>
    <row r="22" ht="154" customHeight="1" spans="1:11">
      <c r="A22" s="19">
        <v>19</v>
      </c>
      <c r="B22" s="20" t="s">
        <v>66</v>
      </c>
      <c r="C22" s="20" t="s">
        <v>39</v>
      </c>
      <c r="D22" s="20" t="s">
        <v>67</v>
      </c>
      <c r="E22" s="28" t="s">
        <v>68</v>
      </c>
      <c r="F22" s="27" t="str">
        <f>_xlfn.DISPIMG("ID_E7109623AABC40429AA7533DA0327C42",1)</f>
        <v>=DISPIMG("ID_E7109623AABC40429AA7533DA0327C42",1)</v>
      </c>
      <c r="G22" s="25"/>
      <c r="H22" s="26"/>
      <c r="I22" s="26"/>
      <c r="J22" s="26"/>
      <c r="K22" s="26"/>
    </row>
    <row r="23" ht="154" customHeight="1" spans="1:11">
      <c r="A23" s="19">
        <v>20</v>
      </c>
      <c r="B23" s="20" t="s">
        <v>69</v>
      </c>
      <c r="C23" s="20" t="s">
        <v>39</v>
      </c>
      <c r="D23" s="20" t="s">
        <v>70</v>
      </c>
      <c r="E23" s="28" t="s">
        <v>71</v>
      </c>
      <c r="F23" s="27" t="str">
        <f>_xlfn.DISPIMG("ID_D8DA7B5EA03B44E89F48D540688FB25D",1)</f>
        <v>=DISPIMG("ID_D8DA7B5EA03B44E89F48D540688FB25D",1)</v>
      </c>
      <c r="G23" s="25"/>
      <c r="H23" s="26"/>
      <c r="I23" s="26"/>
      <c r="J23" s="26"/>
      <c r="K23" s="26"/>
    </row>
    <row r="24" ht="154" customHeight="1" spans="1:11">
      <c r="A24" s="19">
        <v>21</v>
      </c>
      <c r="B24" s="20" t="s">
        <v>72</v>
      </c>
      <c r="C24" s="20" t="s">
        <v>14</v>
      </c>
      <c r="D24" s="20" t="s">
        <v>73</v>
      </c>
      <c r="E24" s="28" t="s">
        <v>74</v>
      </c>
      <c r="F24" s="27" t="str">
        <f>_xlfn.DISPIMG("ID_20B44A837818490982052707093E0F4F",1)</f>
        <v>=DISPIMG("ID_20B44A837818490982052707093E0F4F",1)</v>
      </c>
      <c r="G24" s="25"/>
      <c r="H24" s="26"/>
      <c r="I24" s="26"/>
      <c r="J24" s="26"/>
      <c r="K24" s="26"/>
    </row>
    <row r="25" s="3" customFormat="1" ht="154" customHeight="1" spans="1:11">
      <c r="A25" s="19">
        <v>22</v>
      </c>
      <c r="B25" s="20" t="s">
        <v>75</v>
      </c>
      <c r="C25" s="20" t="s">
        <v>14</v>
      </c>
      <c r="D25" s="20" t="s">
        <v>76</v>
      </c>
      <c r="E25" s="28" t="s">
        <v>77</v>
      </c>
      <c r="F25" s="27" t="str">
        <f>_xlfn.DISPIMG("ID_BF4867A6211145A48AF260DA54F63DD5",1)</f>
        <v>=DISPIMG("ID_BF4867A6211145A48AF260DA54F63DD5",1)</v>
      </c>
      <c r="G25" s="25"/>
      <c r="H25" s="26"/>
      <c r="I25" s="26"/>
      <c r="J25" s="26"/>
      <c r="K25" s="26"/>
    </row>
    <row r="26" ht="154" customHeight="1" spans="1:11">
      <c r="A26" s="19">
        <v>23</v>
      </c>
      <c r="B26" s="20" t="s">
        <v>78</v>
      </c>
      <c r="C26" s="20" t="s">
        <v>14</v>
      </c>
      <c r="D26" s="20" t="s">
        <v>79</v>
      </c>
      <c r="E26" s="28" t="s">
        <v>80</v>
      </c>
      <c r="F26" s="27" t="str">
        <f>_xlfn.DISPIMG("ID_53EF17C3E72E4F4F9BB2692BAAC2661F",1)</f>
        <v>=DISPIMG("ID_53EF17C3E72E4F4F9BB2692BAAC2661F",1)</v>
      </c>
      <c r="G26" s="25"/>
      <c r="H26" s="26"/>
      <c r="I26" s="26"/>
      <c r="J26" s="26"/>
      <c r="K26" s="26"/>
    </row>
    <row r="27" ht="154" customHeight="1" spans="1:11">
      <c r="A27" s="19">
        <v>24</v>
      </c>
      <c r="B27" s="20" t="s">
        <v>81</v>
      </c>
      <c r="C27" s="20" t="s">
        <v>14</v>
      </c>
      <c r="D27" s="20" t="s">
        <v>79</v>
      </c>
      <c r="E27" s="28" t="s">
        <v>82</v>
      </c>
      <c r="F27" s="27" t="str">
        <f>_xlfn.DISPIMG("ID_4DCD86D6BE444699BFC75B4E11E2F96D",1)</f>
        <v>=DISPIMG("ID_4DCD86D6BE444699BFC75B4E11E2F96D",1)</v>
      </c>
      <c r="G27" s="25"/>
      <c r="H27" s="26"/>
      <c r="I27" s="26"/>
      <c r="J27" s="26"/>
      <c r="K27" s="26"/>
    </row>
    <row r="28" ht="154" customHeight="1" spans="1:11">
      <c r="A28" s="19">
        <v>25</v>
      </c>
      <c r="B28" s="20" t="s">
        <v>83</v>
      </c>
      <c r="C28" s="20" t="s">
        <v>14</v>
      </c>
      <c r="D28" s="20" t="s">
        <v>79</v>
      </c>
      <c r="E28" s="28" t="s">
        <v>84</v>
      </c>
      <c r="F28" s="27" t="str">
        <f>_xlfn.DISPIMG("ID_12B127B7644A462BB3F8A59445CA0AF7",1)</f>
        <v>=DISPIMG("ID_12B127B7644A462BB3F8A59445CA0AF7",1)</v>
      </c>
      <c r="G28" s="25"/>
      <c r="H28" s="26"/>
      <c r="I28" s="26"/>
      <c r="J28" s="26"/>
      <c r="K28" s="26"/>
    </row>
    <row r="29" ht="154" customHeight="1" spans="1:11">
      <c r="A29" s="19">
        <v>26</v>
      </c>
      <c r="B29" s="20" t="s">
        <v>85</v>
      </c>
      <c r="C29" s="20" t="s">
        <v>14</v>
      </c>
      <c r="D29" s="20" t="s">
        <v>40</v>
      </c>
      <c r="E29" s="28" t="s">
        <v>86</v>
      </c>
      <c r="F29" s="27" t="str">
        <f>_xlfn.DISPIMG("ID_E466C108C0FF4132B97C13A4D9CBB916",1)</f>
        <v>=DISPIMG("ID_E466C108C0FF4132B97C13A4D9CBB916",1)</v>
      </c>
      <c r="G29" s="25"/>
      <c r="H29" s="26"/>
      <c r="I29" s="26"/>
      <c r="J29" s="26"/>
      <c r="K29" s="26"/>
    </row>
    <row r="30" ht="154" customHeight="1" spans="1:11">
      <c r="A30" s="19">
        <v>27</v>
      </c>
      <c r="B30" s="20" t="s">
        <v>87</v>
      </c>
      <c r="C30" s="20" t="s">
        <v>14</v>
      </c>
      <c r="D30" s="20" t="s">
        <v>40</v>
      </c>
      <c r="E30" s="28" t="s">
        <v>84</v>
      </c>
      <c r="F30" s="27" t="str">
        <f>_xlfn.DISPIMG("ID_B5AE034B637A4542A1846271CDA5BED4",1)</f>
        <v>=DISPIMG("ID_B5AE034B637A4542A1846271CDA5BED4",1)</v>
      </c>
      <c r="G30" s="25"/>
      <c r="H30" s="26"/>
      <c r="I30" s="26"/>
      <c r="J30" s="26"/>
      <c r="K30" s="26"/>
    </row>
    <row r="31" ht="154" customHeight="1" spans="1:11">
      <c r="A31" s="19">
        <v>28</v>
      </c>
      <c r="B31" s="20" t="s">
        <v>88</v>
      </c>
      <c r="C31" s="20" t="s">
        <v>14</v>
      </c>
      <c r="D31" s="20" t="s">
        <v>40</v>
      </c>
      <c r="E31" s="28" t="s">
        <v>89</v>
      </c>
      <c r="F31" s="27" t="str">
        <f>_xlfn.DISPIMG("ID_91F218B0602F4A64A6224E3784A093AE",1)</f>
        <v>=DISPIMG("ID_91F218B0602F4A64A6224E3784A093AE",1)</v>
      </c>
      <c r="G31" s="25"/>
      <c r="H31" s="26"/>
      <c r="I31" s="26"/>
      <c r="J31" s="26"/>
      <c r="K31" s="26"/>
    </row>
    <row r="32" ht="154" customHeight="1" spans="1:11">
      <c r="A32" s="19">
        <v>29</v>
      </c>
      <c r="B32" s="20" t="s">
        <v>90</v>
      </c>
      <c r="C32" s="20" t="s">
        <v>14</v>
      </c>
      <c r="D32" s="20" t="s">
        <v>40</v>
      </c>
      <c r="E32" s="28" t="s">
        <v>91</v>
      </c>
      <c r="F32" s="27" t="str">
        <f>_xlfn.DISPIMG("ID_921A0F7A30634AD3931D3F178371E069",1)</f>
        <v>=DISPIMG("ID_921A0F7A30634AD3931D3F178371E069",1)</v>
      </c>
      <c r="G32" s="25"/>
      <c r="H32" s="26"/>
      <c r="I32" s="26"/>
      <c r="J32" s="26"/>
      <c r="K32" s="26"/>
    </row>
    <row r="33" ht="154" customHeight="1" spans="1:11">
      <c r="A33" s="19">
        <v>30</v>
      </c>
      <c r="B33" s="20" t="s">
        <v>92</v>
      </c>
      <c r="C33" s="20" t="s">
        <v>14</v>
      </c>
      <c r="D33" s="20" t="s">
        <v>93</v>
      </c>
      <c r="E33" s="29" t="s">
        <v>94</v>
      </c>
      <c r="F33" s="27" t="str">
        <f>_xlfn.DISPIMG("ID_24ACF6868887464490E510B2A499673B",1)</f>
        <v>=DISPIMG("ID_24ACF6868887464490E510B2A499673B",1)</v>
      </c>
      <c r="G33" s="25"/>
      <c r="H33" s="26"/>
      <c r="I33" s="26"/>
      <c r="J33" s="26"/>
      <c r="K33" s="26"/>
    </row>
    <row r="34" ht="154" customHeight="1" spans="1:11">
      <c r="A34" s="19">
        <v>31</v>
      </c>
      <c r="B34" s="20" t="s">
        <v>95</v>
      </c>
      <c r="C34" s="20" t="s">
        <v>39</v>
      </c>
      <c r="D34" s="20" t="s">
        <v>96</v>
      </c>
      <c r="E34" s="30" t="s">
        <v>97</v>
      </c>
      <c r="F34" s="27" t="str">
        <f t="shared" ref="F34:F36" si="0">_xlfn.DISPIMG("ID_DF196887E20A4E0BAA009EA5CF19C314",1)</f>
        <v>=DISPIMG("ID_DF196887E20A4E0BAA009EA5CF19C314",1)</v>
      </c>
      <c r="G34" s="25"/>
      <c r="H34" s="26"/>
      <c r="I34" s="26"/>
      <c r="J34" s="26"/>
      <c r="K34" s="26"/>
    </row>
    <row r="35" ht="154" customHeight="1" spans="1:11">
      <c r="A35" s="19">
        <v>32</v>
      </c>
      <c r="B35" s="20" t="s">
        <v>98</v>
      </c>
      <c r="C35" s="20" t="s">
        <v>39</v>
      </c>
      <c r="D35" s="20" t="s">
        <v>99</v>
      </c>
      <c r="E35" s="30" t="s">
        <v>97</v>
      </c>
      <c r="F35" s="27" t="str">
        <f t="shared" si="0"/>
        <v>=DISPIMG("ID_DF196887E20A4E0BAA009EA5CF19C314",1)</v>
      </c>
      <c r="G35" s="25"/>
      <c r="H35" s="26"/>
      <c r="I35" s="26"/>
      <c r="J35" s="26"/>
      <c r="K35" s="26"/>
    </row>
    <row r="36" ht="154" customHeight="1" spans="1:11">
      <c r="A36" s="19">
        <v>33</v>
      </c>
      <c r="B36" s="20" t="s">
        <v>100</v>
      </c>
      <c r="C36" s="20" t="s">
        <v>39</v>
      </c>
      <c r="D36" s="20" t="s">
        <v>101</v>
      </c>
      <c r="E36" s="30" t="s">
        <v>97</v>
      </c>
      <c r="F36" s="27" t="str">
        <f t="shared" si="0"/>
        <v>=DISPIMG("ID_DF196887E20A4E0BAA009EA5CF19C314",1)</v>
      </c>
      <c r="G36" s="25"/>
      <c r="H36" s="26"/>
      <c r="I36" s="26"/>
      <c r="J36" s="26"/>
      <c r="K36" s="26"/>
    </row>
    <row r="37" ht="154" customHeight="1" spans="1:11">
      <c r="A37" s="19">
        <v>34</v>
      </c>
      <c r="B37" s="20" t="s">
        <v>102</v>
      </c>
      <c r="C37" s="20" t="s">
        <v>14</v>
      </c>
      <c r="D37" s="20" t="s">
        <v>103</v>
      </c>
      <c r="E37" s="30" t="s">
        <v>104</v>
      </c>
      <c r="F37" s="27"/>
      <c r="G37" s="25"/>
      <c r="H37" s="26"/>
      <c r="I37" s="26"/>
      <c r="J37" s="26"/>
      <c r="K37" s="26"/>
    </row>
    <row r="38" ht="154" customHeight="1" spans="1:11">
      <c r="A38" s="19">
        <v>35</v>
      </c>
      <c r="B38" s="20" t="s">
        <v>105</v>
      </c>
      <c r="C38" s="20" t="s">
        <v>14</v>
      </c>
      <c r="D38" s="20" t="s">
        <v>106</v>
      </c>
      <c r="E38" s="30" t="s">
        <v>104</v>
      </c>
      <c r="F38" s="27" t="str">
        <f>_xlfn.DISPIMG("ID_872EE81CCBA54D87A7508B2CE73D21F9",1)</f>
        <v>=DISPIMG("ID_872EE81CCBA54D87A7508B2CE73D21F9",1)</v>
      </c>
      <c r="G38" s="25"/>
      <c r="H38" s="26"/>
      <c r="I38" s="26"/>
      <c r="J38" s="26"/>
      <c r="K38" s="26"/>
    </row>
    <row r="39" ht="154" customHeight="1" spans="1:11">
      <c r="A39" s="19">
        <v>36</v>
      </c>
      <c r="B39" s="20" t="s">
        <v>107</v>
      </c>
      <c r="C39" s="20" t="s">
        <v>14</v>
      </c>
      <c r="D39" s="20" t="s">
        <v>108</v>
      </c>
      <c r="E39" s="30"/>
      <c r="F39" s="27" t="str">
        <f>_xlfn.DISPIMG("ID_CB1FC5B8BE534BFC93735634378499B2",1)</f>
        <v>=DISPIMG("ID_CB1FC5B8BE534BFC93735634378499B2",1)</v>
      </c>
      <c r="G39" s="25"/>
      <c r="H39" s="26"/>
      <c r="I39" s="26"/>
      <c r="J39" s="26"/>
      <c r="K39" s="26"/>
    </row>
    <row r="40" ht="154" customHeight="1" spans="1:11">
      <c r="A40" s="19">
        <v>37</v>
      </c>
      <c r="B40" s="20" t="s">
        <v>109</v>
      </c>
      <c r="C40" s="20" t="s">
        <v>14</v>
      </c>
      <c r="D40" s="20" t="s">
        <v>110</v>
      </c>
      <c r="E40" s="30"/>
      <c r="F40" s="27" t="str">
        <f>_xlfn.DISPIMG("ID_952EF2B782C24E16A897DE09396A2A78",1)</f>
        <v>=DISPIMG("ID_952EF2B782C24E16A897DE09396A2A78",1)</v>
      </c>
      <c r="G40" s="25"/>
      <c r="H40" s="26"/>
      <c r="I40" s="26"/>
      <c r="J40" s="26"/>
      <c r="K40" s="26"/>
    </row>
    <row r="41" ht="154" customHeight="1" spans="1:11">
      <c r="A41" s="19">
        <v>38</v>
      </c>
      <c r="B41" s="20" t="s">
        <v>111</v>
      </c>
      <c r="C41" s="20" t="s">
        <v>14</v>
      </c>
      <c r="D41" s="20" t="s">
        <v>112</v>
      </c>
      <c r="E41" s="30" t="s">
        <v>113</v>
      </c>
      <c r="F41" s="27" t="str">
        <f>_xlfn.DISPIMG("ID_8889C6A2DAF84DE1974A1A923F39068B",1)</f>
        <v>=DISPIMG("ID_8889C6A2DAF84DE1974A1A923F39068B",1)</v>
      </c>
      <c r="G41" s="25"/>
      <c r="H41" s="26"/>
      <c r="I41" s="26"/>
      <c r="J41" s="26"/>
      <c r="K41" s="26"/>
    </row>
    <row r="42" ht="154" customHeight="1" spans="1:11">
      <c r="A42" s="19">
        <v>39</v>
      </c>
      <c r="B42" s="20" t="s">
        <v>114</v>
      </c>
      <c r="C42" s="20" t="s">
        <v>14</v>
      </c>
      <c r="D42" s="20" t="s">
        <v>115</v>
      </c>
      <c r="E42" s="30" t="s">
        <v>113</v>
      </c>
      <c r="F42" s="27" t="str">
        <f>_xlfn.DISPIMG("ID_8889C6A2DAF84DE1974A1A923F39068B",1)</f>
        <v>=DISPIMG("ID_8889C6A2DAF84DE1974A1A923F39068B",1)</v>
      </c>
      <c r="G42" s="25"/>
      <c r="H42" s="26"/>
      <c r="I42" s="26"/>
      <c r="J42" s="26"/>
      <c r="K42" s="26"/>
    </row>
    <row r="43" ht="154" customHeight="1" spans="1:11">
      <c r="A43" s="19">
        <v>40</v>
      </c>
      <c r="B43" s="20" t="s">
        <v>116</v>
      </c>
      <c r="C43" s="20" t="s">
        <v>39</v>
      </c>
      <c r="D43" s="20" t="s">
        <v>40</v>
      </c>
      <c r="E43" s="30" t="s">
        <v>117</v>
      </c>
      <c r="F43" s="27" t="str">
        <f>_xlfn.DISPIMG("ID_2DCD03AC4D49471A82E846D4B5596062",1)</f>
        <v>=DISPIMG("ID_2DCD03AC4D49471A82E846D4B5596062",1)</v>
      </c>
      <c r="G43" s="25"/>
      <c r="H43" s="26"/>
      <c r="I43" s="26"/>
      <c r="J43" s="26"/>
      <c r="K43" s="26"/>
    </row>
    <row r="44" ht="154" customHeight="1" spans="1:11">
      <c r="A44" s="19">
        <v>41</v>
      </c>
      <c r="B44" s="20" t="s">
        <v>118</v>
      </c>
      <c r="C44" s="20" t="s">
        <v>39</v>
      </c>
      <c r="D44" s="20" t="s">
        <v>119</v>
      </c>
      <c r="E44" s="30" t="s">
        <v>117</v>
      </c>
      <c r="F44" s="27" t="str">
        <f>_xlfn.DISPIMG("ID_4E27EAF8557848CA98B740000BF07E8C",1)</f>
        <v>=DISPIMG("ID_4E27EAF8557848CA98B740000BF07E8C",1)</v>
      </c>
      <c r="G44" s="25"/>
      <c r="H44" s="26"/>
      <c r="I44" s="26"/>
      <c r="J44" s="26"/>
      <c r="K44" s="26"/>
    </row>
    <row r="45" ht="154" customHeight="1" spans="1:11">
      <c r="A45" s="19">
        <v>42</v>
      </c>
      <c r="B45" s="20" t="s">
        <v>120</v>
      </c>
      <c r="C45" s="20" t="s">
        <v>14</v>
      </c>
      <c r="D45" s="20" t="s">
        <v>40</v>
      </c>
      <c r="E45" s="30" t="s">
        <v>117</v>
      </c>
      <c r="F45" s="27" t="str">
        <f>_xlfn.DISPIMG("ID_B203E75924494CF6986BF4CB216F6D46",1)</f>
        <v>=DISPIMG("ID_B203E75924494CF6986BF4CB216F6D46",1)</v>
      </c>
      <c r="G45" s="25"/>
      <c r="H45" s="26"/>
      <c r="I45" s="26"/>
      <c r="J45" s="26"/>
      <c r="K45" s="26"/>
    </row>
    <row r="46" ht="154" customHeight="1" spans="1:11">
      <c r="A46" s="19">
        <v>43</v>
      </c>
      <c r="B46" s="20" t="s">
        <v>121</v>
      </c>
      <c r="C46" s="20" t="s">
        <v>14</v>
      </c>
      <c r="D46" s="20" t="s">
        <v>40</v>
      </c>
      <c r="E46" s="30" t="s">
        <v>122</v>
      </c>
      <c r="F46" s="27" t="str">
        <f>_xlfn.DISPIMG("ID_F80F2A866FB14C4682776C5A56538E7A",1)</f>
        <v>=DISPIMG("ID_F80F2A866FB14C4682776C5A56538E7A",1)</v>
      </c>
      <c r="G46" s="25"/>
      <c r="H46" s="26"/>
      <c r="I46" s="26"/>
      <c r="J46" s="26"/>
      <c r="K46" s="26"/>
    </row>
    <row r="47" ht="154" customHeight="1" spans="1:11">
      <c r="A47" s="19">
        <v>44</v>
      </c>
      <c r="B47" s="20" t="s">
        <v>123</v>
      </c>
      <c r="C47" s="20" t="s">
        <v>14</v>
      </c>
      <c r="D47" s="20" t="s">
        <v>79</v>
      </c>
      <c r="E47" s="30" t="s">
        <v>124</v>
      </c>
      <c r="F47" s="27" t="str">
        <f>_xlfn.DISPIMG("ID_9FC40C1841FA4A38B4EAF9A29C93905C",1)</f>
        <v>=DISPIMG("ID_9FC40C1841FA4A38B4EAF9A29C93905C",1)</v>
      </c>
      <c r="G47" s="25"/>
      <c r="H47" s="26"/>
      <c r="I47" s="26"/>
      <c r="J47" s="26"/>
      <c r="K47" s="26"/>
    </row>
    <row r="48" ht="154" customHeight="1" spans="1:11">
      <c r="A48" s="19">
        <v>45</v>
      </c>
      <c r="B48" s="20" t="s">
        <v>125</v>
      </c>
      <c r="C48" s="20" t="s">
        <v>14</v>
      </c>
      <c r="D48" s="20" t="s">
        <v>79</v>
      </c>
      <c r="E48" s="28" t="s">
        <v>126</v>
      </c>
      <c r="F48" s="27" t="str">
        <f>_xlfn.DISPIMG("ID_83616E0A45CB4D528C5A73404902BEF2",1)</f>
        <v>=DISPIMG("ID_83616E0A45CB4D528C5A73404902BEF2",1)</v>
      </c>
      <c r="G48" s="25"/>
      <c r="H48" s="26"/>
      <c r="I48" s="26"/>
      <c r="J48" s="26"/>
      <c r="K48" s="26"/>
    </row>
    <row r="49" s="3" customFormat="1" ht="154" customHeight="1" spans="1:11">
      <c r="A49" s="19">
        <v>46</v>
      </c>
      <c r="B49" s="20" t="s">
        <v>127</v>
      </c>
      <c r="C49" s="20" t="s">
        <v>56</v>
      </c>
      <c r="D49" s="20" t="s">
        <v>128</v>
      </c>
      <c r="E49" s="30" t="s">
        <v>129</v>
      </c>
      <c r="F49" s="27" t="str">
        <f>_xlfn.DISPIMG("ID_DBE159921F1341939DB86D8F074D9A8E",1)</f>
        <v>=DISPIMG("ID_DBE159921F1341939DB86D8F074D9A8E",1)</v>
      </c>
      <c r="G49" s="25"/>
      <c r="H49" s="26"/>
      <c r="I49" s="26"/>
      <c r="J49" s="26"/>
      <c r="K49" s="26"/>
    </row>
    <row r="50" s="3" customFormat="1" ht="154" customHeight="1" spans="1:11">
      <c r="A50" s="19">
        <v>47</v>
      </c>
      <c r="B50" s="20" t="s">
        <v>130</v>
      </c>
      <c r="C50" s="20" t="s">
        <v>56</v>
      </c>
      <c r="D50" s="20" t="s">
        <v>131</v>
      </c>
      <c r="E50" s="28" t="s">
        <v>132</v>
      </c>
      <c r="F50" s="27" t="str">
        <f>_xlfn.DISPIMG("ID_9F9C49D83C9748C2944202E2A19BCC64",1)</f>
        <v>=DISPIMG("ID_9F9C49D83C9748C2944202E2A19BCC64",1)</v>
      </c>
      <c r="G50" s="25"/>
      <c r="H50" s="26"/>
      <c r="I50" s="26"/>
      <c r="J50" s="26"/>
      <c r="K50" s="26"/>
    </row>
    <row r="51" s="3" customFormat="1" ht="154" customHeight="1" spans="1:11">
      <c r="A51" s="19">
        <v>48</v>
      </c>
      <c r="B51" s="20" t="s">
        <v>133</v>
      </c>
      <c r="C51" s="20" t="s">
        <v>56</v>
      </c>
      <c r="D51" s="20" t="s">
        <v>128</v>
      </c>
      <c r="E51" s="30" t="s">
        <v>134</v>
      </c>
      <c r="F51" s="27" t="str">
        <f>_xlfn.DISPIMG("ID_761F6D49AA2C4913A7DF1584A0638890",1)</f>
        <v>=DISPIMG("ID_761F6D49AA2C4913A7DF1584A0638890",1)</v>
      </c>
      <c r="G51" s="25"/>
      <c r="H51" s="26"/>
      <c r="I51" s="26"/>
      <c r="J51" s="26"/>
      <c r="K51" s="26"/>
    </row>
    <row r="52" s="3" customFormat="1" ht="154" customHeight="1" spans="1:11">
      <c r="A52" s="19">
        <v>49</v>
      </c>
      <c r="B52" s="20" t="s">
        <v>135</v>
      </c>
      <c r="C52" s="20" t="s">
        <v>56</v>
      </c>
      <c r="D52" s="20" t="s">
        <v>131</v>
      </c>
      <c r="E52" s="28" t="s">
        <v>136</v>
      </c>
      <c r="F52" s="27" t="str">
        <f>_xlfn.DISPIMG("ID_E7F314FF49674D9FAB20FFC3BEB662BD",1)</f>
        <v>=DISPIMG("ID_E7F314FF49674D9FAB20FFC3BEB662BD",1)</v>
      </c>
      <c r="G52" s="25"/>
      <c r="H52" s="26"/>
      <c r="I52" s="26"/>
      <c r="J52" s="26"/>
      <c r="K52" s="26"/>
    </row>
    <row r="53" ht="154" customHeight="1" spans="1:11">
      <c r="A53" s="19">
        <v>50</v>
      </c>
      <c r="B53" s="20" t="s">
        <v>137</v>
      </c>
      <c r="C53" s="20" t="s">
        <v>14</v>
      </c>
      <c r="D53" s="20" t="s">
        <v>103</v>
      </c>
      <c r="E53" s="30" t="s">
        <v>138</v>
      </c>
      <c r="F53" s="27" t="str">
        <f>_xlfn.DISPIMG("ID_E5FF7DF94E854EDEB09EBAE756C76698",1)</f>
        <v>=DISPIMG("ID_E5FF7DF94E854EDEB09EBAE756C76698",1)</v>
      </c>
      <c r="G53" s="25"/>
      <c r="H53" s="26"/>
      <c r="I53" s="26"/>
      <c r="J53" s="26"/>
      <c r="K53" s="26"/>
    </row>
    <row r="54" ht="154" customHeight="1" spans="1:11">
      <c r="A54" s="19">
        <v>51</v>
      </c>
      <c r="B54" s="20" t="s">
        <v>139</v>
      </c>
      <c r="C54" s="20" t="s">
        <v>14</v>
      </c>
      <c r="D54" s="20" t="s">
        <v>140</v>
      </c>
      <c r="E54" s="30" t="s">
        <v>138</v>
      </c>
      <c r="F54" s="27"/>
      <c r="G54" s="25"/>
      <c r="H54" s="26"/>
      <c r="I54" s="26"/>
      <c r="J54" s="26"/>
      <c r="K54" s="26"/>
    </row>
    <row r="55" s="3" customFormat="1" ht="154" customHeight="1" spans="1:11">
      <c r="A55" s="19">
        <v>52</v>
      </c>
      <c r="B55" s="20" t="s">
        <v>141</v>
      </c>
      <c r="C55" s="20" t="s">
        <v>14</v>
      </c>
      <c r="D55" s="20" t="s">
        <v>103</v>
      </c>
      <c r="E55" s="28" t="s">
        <v>142</v>
      </c>
      <c r="F55" s="27" t="str">
        <f>_xlfn.DISPIMG("ID_A6D733D082BF4A7C882E8372E471DAA6",1)</f>
        <v>=DISPIMG("ID_A6D733D082BF4A7C882E8372E471DAA6",1)</v>
      </c>
      <c r="G55" s="25"/>
      <c r="H55" s="26"/>
      <c r="I55" s="26"/>
      <c r="J55" s="26"/>
      <c r="K55" s="26"/>
    </row>
    <row r="56" ht="154" customHeight="1" spans="1:11">
      <c r="A56" s="19">
        <v>53</v>
      </c>
      <c r="B56" s="20" t="s">
        <v>143</v>
      </c>
      <c r="C56" s="20" t="s">
        <v>14</v>
      </c>
      <c r="D56" s="20" t="s">
        <v>140</v>
      </c>
      <c r="E56" s="30" t="s">
        <v>142</v>
      </c>
      <c r="F56" s="27" t="str">
        <f>_xlfn.DISPIMG("ID_51E8EDA90E4B4A9B96AEF221503C85E0",1)</f>
        <v>=DISPIMG("ID_51E8EDA90E4B4A9B96AEF221503C85E0",1)</v>
      </c>
      <c r="G56" s="25"/>
      <c r="H56" s="26"/>
      <c r="I56" s="26"/>
      <c r="J56" s="26"/>
      <c r="K56" s="26"/>
    </row>
    <row r="57" ht="154" customHeight="1" spans="1:11">
      <c r="A57" s="19">
        <v>54</v>
      </c>
      <c r="B57" s="20" t="s">
        <v>144</v>
      </c>
      <c r="C57" s="20" t="s">
        <v>56</v>
      </c>
      <c r="D57" s="20" t="s">
        <v>145</v>
      </c>
      <c r="E57" s="28" t="s">
        <v>146</v>
      </c>
      <c r="F57" s="27" t="str">
        <f>_xlfn.DISPIMG("ID_2DDAFC000CD6475DB3D858C227D17037",1)</f>
        <v>=DISPIMG("ID_2DDAFC000CD6475DB3D858C227D17037",1)</v>
      </c>
      <c r="G57" s="25"/>
      <c r="H57" s="26"/>
      <c r="I57" s="26"/>
      <c r="J57" s="26"/>
      <c r="K57" s="26"/>
    </row>
    <row r="58" ht="154" customHeight="1" spans="1:11">
      <c r="A58" s="19">
        <v>55</v>
      </c>
      <c r="B58" s="20" t="s">
        <v>147</v>
      </c>
      <c r="C58" s="20" t="s">
        <v>56</v>
      </c>
      <c r="D58" s="20" t="s">
        <v>148</v>
      </c>
      <c r="E58" s="28" t="s">
        <v>146</v>
      </c>
      <c r="F58" s="27" t="str">
        <f>_xlfn.DISPIMG("ID_E6559FF58935459C922D7261BD7A50A4",1)</f>
        <v>=DISPIMG("ID_E6559FF58935459C922D7261BD7A50A4",1)</v>
      </c>
      <c r="G58" s="25"/>
      <c r="H58" s="26"/>
      <c r="I58" s="26"/>
      <c r="J58" s="26"/>
      <c r="K58" s="26"/>
    </row>
    <row r="59" ht="154" customHeight="1" spans="1:11">
      <c r="A59" s="19">
        <v>56</v>
      </c>
      <c r="B59" s="20" t="s">
        <v>149</v>
      </c>
      <c r="C59" s="20" t="s">
        <v>14</v>
      </c>
      <c r="D59" s="20" t="s">
        <v>79</v>
      </c>
      <c r="E59" s="28" t="s">
        <v>150</v>
      </c>
      <c r="F59" s="27" t="str">
        <f>_xlfn.DISPIMG("ID_71D493988A4C41CE8D299C41BB19E641",1)</f>
        <v>=DISPIMG("ID_71D493988A4C41CE8D299C41BB19E641",1)</v>
      </c>
      <c r="G59" s="25"/>
      <c r="H59" s="26"/>
      <c r="I59" s="26"/>
      <c r="J59" s="26"/>
      <c r="K59" s="26"/>
    </row>
    <row r="60" s="3" customFormat="1" ht="154" customHeight="1" spans="1:11">
      <c r="A60" s="19">
        <v>57</v>
      </c>
      <c r="B60" s="20" t="s">
        <v>151</v>
      </c>
      <c r="C60" s="20" t="s">
        <v>14</v>
      </c>
      <c r="D60" s="20" t="s">
        <v>79</v>
      </c>
      <c r="E60" s="28" t="s">
        <v>150</v>
      </c>
      <c r="F60" s="27" t="str">
        <f>_xlfn.DISPIMG("ID_D3F208CB135F4156870A95E4B04A3AF7",1)</f>
        <v>=DISPIMG("ID_D3F208CB135F4156870A95E4B04A3AF7",1)</v>
      </c>
      <c r="G60" s="25"/>
      <c r="H60" s="26"/>
      <c r="I60" s="26"/>
      <c r="J60" s="26"/>
      <c r="K60" s="26"/>
    </row>
    <row r="61" s="3" customFormat="1" ht="154" customHeight="1" spans="1:11">
      <c r="A61" s="19">
        <v>58</v>
      </c>
      <c r="B61" s="20" t="s">
        <v>152</v>
      </c>
      <c r="C61" s="31" t="s">
        <v>153</v>
      </c>
      <c r="D61" s="20" t="s">
        <v>154</v>
      </c>
      <c r="E61" s="28" t="s">
        <v>155</v>
      </c>
      <c r="F61" s="27" t="str">
        <f t="shared" ref="F61:F64" si="1">_xlfn.DISPIMG("ID_3D584EE9819F4FFC9B15DC7D2CFFD1C3",1)</f>
        <v>=DISPIMG("ID_3D584EE9819F4FFC9B15DC7D2CFFD1C3",1)</v>
      </c>
      <c r="G61" s="25"/>
      <c r="H61" s="26"/>
      <c r="I61" s="26"/>
      <c r="J61" s="26"/>
      <c r="K61" s="26"/>
    </row>
    <row r="62" ht="154" customHeight="1" spans="1:11">
      <c r="A62" s="19">
        <v>59</v>
      </c>
      <c r="B62" s="20" t="s">
        <v>156</v>
      </c>
      <c r="C62" s="31" t="s">
        <v>153</v>
      </c>
      <c r="D62" s="20" t="s">
        <v>157</v>
      </c>
      <c r="E62" s="28" t="s">
        <v>155</v>
      </c>
      <c r="F62" s="27" t="str">
        <f t="shared" si="1"/>
        <v>=DISPIMG("ID_3D584EE9819F4FFC9B15DC7D2CFFD1C3",1)</v>
      </c>
      <c r="G62" s="25"/>
      <c r="H62" s="26"/>
      <c r="I62" s="26"/>
      <c r="J62" s="26"/>
      <c r="K62" s="26"/>
    </row>
    <row r="63" ht="154" customHeight="1" spans="1:11">
      <c r="A63" s="19">
        <v>60</v>
      </c>
      <c r="B63" s="20" t="s">
        <v>158</v>
      </c>
      <c r="C63" s="31" t="s">
        <v>153</v>
      </c>
      <c r="D63" s="20" t="s">
        <v>159</v>
      </c>
      <c r="E63" s="28" t="s">
        <v>155</v>
      </c>
      <c r="F63" s="27" t="str">
        <f t="shared" si="1"/>
        <v>=DISPIMG("ID_3D584EE9819F4FFC9B15DC7D2CFFD1C3",1)</v>
      </c>
      <c r="G63" s="25"/>
      <c r="H63" s="26"/>
      <c r="I63" s="26"/>
      <c r="J63" s="26"/>
      <c r="K63" s="26"/>
    </row>
    <row r="64" ht="154" customHeight="1" spans="1:11">
      <c r="A64" s="19">
        <v>61</v>
      </c>
      <c r="B64" s="20" t="s">
        <v>160</v>
      </c>
      <c r="C64" s="31" t="s">
        <v>153</v>
      </c>
      <c r="D64" s="20" t="s">
        <v>161</v>
      </c>
      <c r="E64" s="28" t="s">
        <v>155</v>
      </c>
      <c r="F64" s="27" t="str">
        <f t="shared" si="1"/>
        <v>=DISPIMG("ID_3D584EE9819F4FFC9B15DC7D2CFFD1C3",1)</v>
      </c>
      <c r="G64" s="25"/>
      <c r="H64" s="26"/>
      <c r="I64" s="26"/>
      <c r="J64" s="26"/>
      <c r="K64" s="26"/>
    </row>
    <row r="65" ht="101" customHeight="1" spans="1:11">
      <c r="A65" s="19">
        <v>62</v>
      </c>
      <c r="B65" s="19" t="s">
        <v>162</v>
      </c>
      <c r="C65" s="32" t="s">
        <v>39</v>
      </c>
      <c r="D65" s="33" t="s">
        <v>106</v>
      </c>
      <c r="E65" s="34" t="s">
        <v>163</v>
      </c>
      <c r="F65" s="26" t="str">
        <f>_xlfn.DISPIMG("ID_6A76F6D24FC2482EAC4045664668BA5F",1)</f>
        <v>=DISPIMG("ID_6A76F6D24FC2482EAC4045664668BA5F",1)</v>
      </c>
      <c r="G65" s="25"/>
      <c r="H65" s="26"/>
      <c r="I65" s="26"/>
      <c r="J65" s="26"/>
      <c r="K65" s="26"/>
    </row>
    <row r="66" ht="67" customHeight="1" spans="1:11">
      <c r="A66" s="19">
        <v>63</v>
      </c>
      <c r="B66" s="19" t="s">
        <v>164</v>
      </c>
      <c r="C66" s="31" t="s">
        <v>153</v>
      </c>
      <c r="D66" s="35" t="s">
        <v>165</v>
      </c>
      <c r="E66" s="36" t="s">
        <v>166</v>
      </c>
      <c r="F66" t="str">
        <f>_xlfn.DISPIMG("ID_4FE2B32705FE48BB9DE26489AE52F9C1",1)</f>
        <v>=DISPIMG("ID_4FE2B32705FE48BB9DE26489AE52F9C1",1)</v>
      </c>
      <c r="G66" s="25"/>
      <c r="H66" s="26"/>
      <c r="I66" s="26"/>
      <c r="J66" s="26"/>
      <c r="K66" s="26"/>
    </row>
    <row r="67" ht="137.75" spans="1:11">
      <c r="A67" s="25">
        <v>64</v>
      </c>
      <c r="B67" s="25" t="s">
        <v>167</v>
      </c>
      <c r="C67" s="37" t="s">
        <v>39</v>
      </c>
      <c r="D67" s="35"/>
      <c r="E67" s="30" t="s">
        <v>168</v>
      </c>
      <c r="F67" s="27" t="str">
        <f>_xlfn.DISPIMG("ID_F9573A4B2BAD4AAF867B2C765B7B0DE8",1)</f>
        <v>=DISPIMG("ID_F9573A4B2BAD4AAF867B2C765B7B0DE8",1)</v>
      </c>
      <c r="G67" s="25"/>
      <c r="H67" s="26"/>
      <c r="I67" s="26"/>
      <c r="J67" s="26"/>
      <c r="K67" s="26"/>
    </row>
    <row r="68" ht="40" customHeight="1" spans="1:11">
      <c r="A68" s="25"/>
      <c r="B68" s="25"/>
      <c r="C68" s="38"/>
      <c r="D68" s="39"/>
      <c r="E68" s="28"/>
      <c r="F68" s="27"/>
      <c r="G68" s="25"/>
      <c r="H68" s="26"/>
      <c r="I68" s="26"/>
      <c r="J68" s="26"/>
      <c r="K68" s="26"/>
    </row>
    <row r="69" ht="40" customHeight="1" spans="1:11">
      <c r="A69" s="25"/>
      <c r="B69" s="40"/>
      <c r="C69" s="38"/>
      <c r="D69" s="38"/>
      <c r="E69" s="41"/>
      <c r="F69" s="25"/>
      <c r="G69" s="25"/>
      <c r="H69" s="26"/>
      <c r="I69" s="26"/>
      <c r="J69" s="26"/>
      <c r="K69" s="26"/>
    </row>
    <row r="70" ht="40" customHeight="1" spans="1:11">
      <c r="A70" s="25"/>
      <c r="B70" s="42"/>
      <c r="C70" s="38"/>
      <c r="D70" s="38"/>
      <c r="E70" s="41"/>
      <c r="F70" s="25"/>
      <c r="G70" s="25"/>
      <c r="H70" s="26"/>
      <c r="I70" s="26"/>
      <c r="J70" s="26"/>
      <c r="K70" s="26"/>
    </row>
    <row r="71" ht="40" customHeight="1" spans="1:11">
      <c r="A71" s="25"/>
      <c r="B71" s="40"/>
      <c r="C71" s="38"/>
      <c r="D71" s="38"/>
      <c r="E71" s="41"/>
      <c r="F71" s="25"/>
      <c r="G71" s="25"/>
      <c r="H71" s="26"/>
      <c r="I71" s="26"/>
      <c r="J71" s="26"/>
      <c r="K71" s="26"/>
    </row>
    <row r="72" ht="40" customHeight="1" spans="1:11">
      <c r="A72" s="25"/>
      <c r="B72" s="42"/>
      <c r="C72" s="38"/>
      <c r="D72" s="38"/>
      <c r="E72" s="41"/>
      <c r="F72" s="25"/>
      <c r="G72" s="25"/>
      <c r="H72" s="26"/>
      <c r="I72" s="26"/>
      <c r="J72" s="26"/>
      <c r="K72" s="26"/>
    </row>
    <row r="73" s="3" customFormat="1" ht="40" customHeight="1" spans="1:11">
      <c r="A73" s="25"/>
      <c r="B73" s="25"/>
      <c r="C73" s="38"/>
      <c r="D73" s="38"/>
      <c r="E73" s="36"/>
      <c r="F73" s="25"/>
      <c r="G73" s="25"/>
      <c r="H73" s="26"/>
      <c r="I73" s="26"/>
      <c r="J73" s="26"/>
      <c r="K73" s="26"/>
    </row>
    <row r="74" ht="40" customHeight="1" spans="1:11">
      <c r="A74" s="25"/>
      <c r="B74" s="25"/>
      <c r="C74" s="37"/>
      <c r="D74" s="37"/>
      <c r="E74" s="43"/>
      <c r="F74" s="25"/>
      <c r="G74" s="25"/>
      <c r="H74" s="26"/>
      <c r="I74" s="26"/>
      <c r="J74" s="26"/>
      <c r="K74" s="26"/>
    </row>
    <row r="75" ht="40" customHeight="1" spans="1:11">
      <c r="A75" s="25"/>
      <c r="B75" s="25"/>
      <c r="C75" s="37"/>
      <c r="D75" s="37"/>
      <c r="E75" s="43"/>
      <c r="F75" s="25"/>
      <c r="G75" s="25"/>
      <c r="H75" s="26"/>
      <c r="I75" s="26"/>
      <c r="J75" s="26"/>
      <c r="K75" s="26"/>
    </row>
    <row r="76" ht="40" customHeight="1" spans="1:11">
      <c r="A76" s="25"/>
      <c r="B76" s="25"/>
      <c r="C76" s="37"/>
      <c r="D76" s="37"/>
      <c r="E76" s="36"/>
      <c r="F76" s="25"/>
      <c r="G76" s="25"/>
      <c r="H76" s="26"/>
      <c r="I76" s="26"/>
      <c r="J76" s="26"/>
      <c r="K76" s="26"/>
    </row>
    <row r="77" ht="40" customHeight="1" spans="1:11">
      <c r="A77" s="25"/>
      <c r="B77" s="25"/>
      <c r="C77" s="37"/>
      <c r="D77" s="37"/>
      <c r="E77" s="36"/>
      <c r="F77" s="25"/>
      <c r="G77" s="25"/>
      <c r="H77" s="26"/>
      <c r="I77" s="26"/>
      <c r="J77" s="26"/>
      <c r="K77" s="26"/>
    </row>
    <row r="78" ht="40" customHeight="1" spans="1:11">
      <c r="A78" s="25"/>
      <c r="B78" s="25"/>
      <c r="C78" s="38"/>
      <c r="D78" s="38"/>
      <c r="E78" s="44"/>
      <c r="F78" s="25"/>
      <c r="G78" s="25"/>
      <c r="H78" s="26"/>
      <c r="I78" s="26"/>
      <c r="J78" s="26"/>
      <c r="K78" s="26"/>
    </row>
    <row r="79" ht="40" customHeight="1" spans="1:11">
      <c r="A79" s="25"/>
      <c r="B79" s="25"/>
      <c r="C79" s="38"/>
      <c r="D79" s="38"/>
      <c r="E79" s="44"/>
      <c r="F79" s="25"/>
      <c r="G79" s="25"/>
      <c r="H79" s="26"/>
      <c r="I79" s="26"/>
      <c r="J79" s="26"/>
      <c r="K79" s="26"/>
    </row>
    <row r="80" ht="40" customHeight="1" spans="1:11">
      <c r="A80" s="25"/>
      <c r="B80" s="25"/>
      <c r="C80" s="38"/>
      <c r="D80" s="38"/>
      <c r="E80" s="44"/>
      <c r="F80" s="25"/>
      <c r="G80" s="25"/>
      <c r="H80" s="26"/>
      <c r="I80" s="26"/>
      <c r="J80" s="26"/>
      <c r="K80" s="26"/>
    </row>
    <row r="81" ht="40" customHeight="1" spans="1:11">
      <c r="A81" s="25"/>
      <c r="B81" s="25"/>
      <c r="C81" s="45"/>
      <c r="D81" s="45"/>
      <c r="E81" s="46"/>
      <c r="F81" s="25"/>
      <c r="G81" s="25"/>
      <c r="H81" s="26"/>
      <c r="I81" s="26"/>
      <c r="J81" s="26"/>
      <c r="K81" s="26"/>
    </row>
    <row r="82" ht="40" customHeight="1" spans="1:11">
      <c r="A82" s="25"/>
      <c r="B82" s="25"/>
      <c r="C82" s="38"/>
      <c r="D82" s="38"/>
      <c r="E82" s="46"/>
      <c r="F82" s="25"/>
      <c r="G82" s="25"/>
      <c r="H82" s="26"/>
      <c r="I82" s="26"/>
      <c r="J82" s="26"/>
      <c r="K82" s="26"/>
    </row>
    <row r="83" ht="40" customHeight="1" spans="1:11">
      <c r="A83" s="25"/>
      <c r="B83" s="25"/>
      <c r="C83" s="38"/>
      <c r="D83" s="38"/>
      <c r="E83" s="36"/>
      <c r="F83" s="25"/>
      <c r="G83" s="25"/>
      <c r="H83" s="26"/>
      <c r="I83" s="26"/>
      <c r="J83" s="26"/>
      <c r="K83" s="26"/>
    </row>
    <row r="84" ht="40" customHeight="1" spans="1:11">
      <c r="A84" s="25"/>
      <c r="B84" s="25"/>
      <c r="C84" s="38"/>
      <c r="D84" s="38"/>
      <c r="E84" s="36"/>
      <c r="F84" s="25"/>
      <c r="G84" s="25"/>
      <c r="H84" s="26"/>
      <c r="I84" s="26"/>
      <c r="J84" s="26"/>
      <c r="K84" s="26"/>
    </row>
    <row r="85" ht="40" customHeight="1" spans="1:11">
      <c r="A85" s="25"/>
      <c r="B85" s="25"/>
      <c r="C85" s="19"/>
      <c r="D85" s="19"/>
      <c r="E85" s="43"/>
      <c r="F85" s="25"/>
      <c r="G85" s="25"/>
      <c r="H85" s="26"/>
      <c r="I85" s="26"/>
      <c r="J85" s="26"/>
      <c r="K85" s="26"/>
    </row>
    <row r="86" ht="40" customHeight="1" spans="1:11">
      <c r="A86" s="25"/>
      <c r="B86" s="25"/>
      <c r="C86" s="38"/>
      <c r="D86" s="38"/>
      <c r="E86" s="43"/>
      <c r="F86" s="25"/>
      <c r="G86" s="25"/>
      <c r="H86" s="26"/>
      <c r="I86" s="26"/>
      <c r="J86" s="26"/>
      <c r="K86" s="26"/>
    </row>
    <row r="87" s="3" customFormat="1" ht="40" customHeight="1" spans="1:11">
      <c r="A87" s="25"/>
      <c r="B87" s="25"/>
      <c r="C87" s="38"/>
      <c r="D87" s="38"/>
      <c r="E87" s="43"/>
      <c r="F87" s="25"/>
      <c r="G87" s="25"/>
      <c r="H87" s="26"/>
      <c r="I87" s="26"/>
      <c r="J87" s="26"/>
      <c r="K87" s="26"/>
    </row>
    <row r="88" s="3" customFormat="1" ht="40" customHeight="1" spans="1:11">
      <c r="A88" s="25"/>
      <c r="B88" s="25"/>
      <c r="C88" s="38"/>
      <c r="D88" s="38"/>
      <c r="E88" s="47"/>
      <c r="F88" s="25"/>
      <c r="G88" s="25"/>
      <c r="H88" s="26"/>
      <c r="I88" s="26"/>
      <c r="J88" s="26"/>
      <c r="K88" s="26"/>
    </row>
    <row r="89" s="3" customFormat="1" ht="40" customHeight="1" spans="1:11">
      <c r="A89" s="25"/>
      <c r="B89" s="25"/>
      <c r="C89" s="38"/>
      <c r="D89" s="38"/>
      <c r="E89" s="47"/>
      <c r="F89" s="25"/>
      <c r="G89" s="25"/>
      <c r="H89" s="26"/>
      <c r="I89" s="26"/>
      <c r="J89" s="26"/>
      <c r="K89" s="26"/>
    </row>
    <row r="90" s="3" customFormat="1" ht="40" customHeight="1" spans="1:11">
      <c r="A90" s="25"/>
      <c r="B90" s="25"/>
      <c r="C90" s="38"/>
      <c r="D90" s="38"/>
      <c r="E90" s="41"/>
      <c r="F90" s="25"/>
      <c r="G90" s="25"/>
      <c r="H90" s="26"/>
      <c r="I90" s="26"/>
      <c r="J90" s="26"/>
      <c r="K90" s="26"/>
    </row>
    <row r="91" ht="40" customHeight="1" spans="1:11">
      <c r="A91" s="25"/>
      <c r="B91" s="25"/>
      <c r="C91" s="38"/>
      <c r="D91" s="38"/>
      <c r="E91" s="36"/>
      <c r="F91" s="25"/>
      <c r="G91" s="25"/>
      <c r="H91" s="26"/>
      <c r="I91" s="26"/>
      <c r="J91" s="26"/>
      <c r="K91" s="26"/>
    </row>
    <row r="92" ht="40" customHeight="1" spans="1:11">
      <c r="A92" s="25"/>
      <c r="B92" s="25"/>
      <c r="C92" s="38"/>
      <c r="D92" s="38"/>
      <c r="E92" s="41"/>
      <c r="F92" s="25"/>
      <c r="G92" s="25"/>
      <c r="H92" s="26"/>
      <c r="I92" s="26"/>
      <c r="J92" s="26"/>
      <c r="K92" s="26"/>
    </row>
    <row r="93" ht="40" customHeight="1" spans="1:11">
      <c r="A93" s="25"/>
      <c r="B93" s="25"/>
      <c r="C93" s="48"/>
      <c r="D93" s="48"/>
      <c r="E93" s="43"/>
      <c r="F93" s="25"/>
      <c r="G93" s="25"/>
      <c r="H93" s="26"/>
      <c r="I93" s="26"/>
      <c r="J93" s="26"/>
      <c r="K93" s="26"/>
    </row>
    <row r="94" ht="40" customHeight="1" spans="1:11">
      <c r="A94" s="25"/>
      <c r="B94" s="25"/>
      <c r="C94" s="48"/>
      <c r="D94" s="48"/>
      <c r="E94" s="44"/>
      <c r="F94" s="25"/>
      <c r="G94" s="25"/>
      <c r="H94" s="26"/>
      <c r="I94" s="26"/>
      <c r="J94" s="26"/>
      <c r="K94" s="26"/>
    </row>
    <row r="95" ht="40" customHeight="1" spans="1:11">
      <c r="A95" s="25"/>
      <c r="B95" s="25"/>
      <c r="C95" s="48"/>
      <c r="D95" s="48"/>
      <c r="E95" s="44"/>
      <c r="F95" s="25"/>
      <c r="G95" s="25"/>
      <c r="H95" s="26"/>
      <c r="I95" s="26"/>
      <c r="J95" s="26"/>
      <c r="K95" s="26"/>
    </row>
    <row r="96" ht="40" customHeight="1" spans="1:11">
      <c r="A96" s="25"/>
      <c r="B96" s="25"/>
      <c r="C96" s="48"/>
      <c r="D96" s="48"/>
      <c r="E96" s="43"/>
      <c r="F96" s="25"/>
      <c r="G96" s="25"/>
      <c r="H96" s="26"/>
      <c r="I96" s="26"/>
      <c r="J96" s="26"/>
      <c r="K96" s="26"/>
    </row>
    <row r="97" ht="40" customHeight="1" spans="1:11">
      <c r="A97" s="25"/>
      <c r="B97" s="25"/>
      <c r="C97" s="48"/>
      <c r="D97" s="48"/>
      <c r="E97" s="47"/>
      <c r="F97" s="25"/>
      <c r="G97" s="25"/>
      <c r="H97" s="26"/>
      <c r="I97" s="26"/>
      <c r="J97" s="26"/>
      <c r="K97" s="26"/>
    </row>
    <row r="98" ht="40" customHeight="1" spans="1:11">
      <c r="A98" s="25"/>
      <c r="B98" s="25"/>
      <c r="C98" s="48"/>
      <c r="D98" s="48"/>
      <c r="E98" s="43"/>
      <c r="F98" s="25"/>
      <c r="G98" s="25"/>
      <c r="H98" s="26"/>
      <c r="I98" s="26"/>
      <c r="J98" s="26"/>
      <c r="K98" s="26"/>
    </row>
    <row r="99" ht="40" customHeight="1" spans="1:11">
      <c r="A99" s="25"/>
      <c r="B99" s="25"/>
      <c r="C99" s="48"/>
      <c r="D99" s="48"/>
      <c r="E99" s="43"/>
      <c r="F99" s="25"/>
      <c r="G99" s="25"/>
      <c r="H99" s="26"/>
      <c r="I99" s="26"/>
      <c r="J99" s="26"/>
      <c r="K99" s="26"/>
    </row>
    <row r="100" ht="40" customHeight="1" spans="1:11">
      <c r="A100" s="25"/>
      <c r="B100" s="25"/>
      <c r="C100" s="48"/>
      <c r="D100" s="48"/>
      <c r="E100" s="43"/>
      <c r="F100" s="25"/>
      <c r="G100" s="25"/>
      <c r="H100" s="26"/>
      <c r="I100" s="26"/>
      <c r="J100" s="26"/>
      <c r="K100" s="26"/>
    </row>
    <row r="101" ht="40" customHeight="1" spans="1:11">
      <c r="A101" s="25"/>
      <c r="B101" s="25"/>
      <c r="C101" s="48"/>
      <c r="D101" s="48"/>
      <c r="E101" s="43"/>
      <c r="F101" s="25"/>
      <c r="G101" s="25"/>
      <c r="H101" s="26"/>
      <c r="I101" s="26"/>
      <c r="J101" s="26"/>
      <c r="K101" s="26"/>
    </row>
    <row r="102" ht="40" customHeight="1" spans="1:11">
      <c r="A102" s="25"/>
      <c r="B102" s="25"/>
      <c r="C102" s="48"/>
      <c r="D102" s="48"/>
      <c r="E102" s="46"/>
      <c r="F102" s="25"/>
      <c r="G102" s="25"/>
      <c r="H102" s="26"/>
      <c r="I102" s="26"/>
      <c r="J102" s="26"/>
      <c r="K102" s="26"/>
    </row>
    <row r="103" ht="40" customHeight="1" spans="1:11">
      <c r="A103" s="25"/>
      <c r="B103" s="25"/>
      <c r="C103" s="48"/>
      <c r="D103" s="48"/>
      <c r="E103" s="46"/>
      <c r="F103" s="25"/>
      <c r="G103" s="25"/>
      <c r="H103" s="26"/>
      <c r="I103" s="26"/>
      <c r="J103" s="26"/>
      <c r="K103" s="26"/>
    </row>
    <row r="104" ht="40" customHeight="1" spans="1:11">
      <c r="A104" s="25"/>
      <c r="B104" s="25"/>
      <c r="C104" s="48"/>
      <c r="D104" s="48"/>
      <c r="E104" s="46"/>
      <c r="F104" s="25"/>
      <c r="G104" s="25"/>
      <c r="H104" s="26"/>
      <c r="I104" s="26"/>
      <c r="J104" s="26"/>
      <c r="K104" s="26"/>
    </row>
    <row r="105" ht="40" customHeight="1" spans="1:11">
      <c r="A105" s="25"/>
      <c r="B105" s="25"/>
      <c r="C105" s="48"/>
      <c r="D105" s="48"/>
      <c r="E105" s="46"/>
      <c r="F105" s="25"/>
      <c r="G105" s="25"/>
      <c r="H105" s="26"/>
      <c r="I105" s="26"/>
      <c r="J105" s="26"/>
      <c r="K105" s="26"/>
    </row>
    <row r="106" ht="40" customHeight="1" spans="1:11">
      <c r="A106" s="25"/>
      <c r="B106" s="25"/>
      <c r="C106" s="48"/>
      <c r="D106" s="48"/>
      <c r="E106" s="46"/>
      <c r="F106" s="25"/>
      <c r="G106" s="25"/>
      <c r="H106" s="26"/>
      <c r="I106" s="26"/>
      <c r="J106" s="26"/>
      <c r="K106" s="26"/>
    </row>
    <row r="107" ht="40" customHeight="1" spans="1:11">
      <c r="A107" s="25"/>
      <c r="B107" s="25"/>
      <c r="C107" s="48"/>
      <c r="D107" s="48"/>
      <c r="E107" s="46"/>
      <c r="F107" s="25"/>
      <c r="G107" s="25"/>
      <c r="H107" s="26"/>
      <c r="I107" s="26"/>
      <c r="J107" s="26"/>
      <c r="K107" s="26"/>
    </row>
    <row r="108" ht="40" customHeight="1" spans="1:11">
      <c r="A108" s="25"/>
      <c r="B108" s="25"/>
      <c r="C108" s="48"/>
      <c r="D108" s="48"/>
      <c r="E108" s="46"/>
      <c r="F108" s="25"/>
      <c r="G108" s="25"/>
      <c r="H108" s="26"/>
      <c r="I108" s="26"/>
      <c r="J108" s="26"/>
      <c r="K108" s="26"/>
    </row>
    <row r="109" ht="40" customHeight="1" spans="1:11">
      <c r="A109" s="25"/>
      <c r="B109" s="25"/>
      <c r="C109" s="48"/>
      <c r="D109" s="48"/>
      <c r="E109" s="46"/>
      <c r="F109" s="25"/>
      <c r="G109" s="25"/>
      <c r="H109" s="26"/>
      <c r="I109" s="26"/>
      <c r="J109" s="26"/>
      <c r="K109" s="26"/>
    </row>
    <row r="110" ht="40" customHeight="1" spans="1:11">
      <c r="A110" s="25"/>
      <c r="B110" s="25"/>
      <c r="C110" s="48"/>
      <c r="D110" s="48"/>
      <c r="E110" s="46"/>
      <c r="F110" s="25"/>
      <c r="G110" s="25"/>
      <c r="H110" s="26"/>
      <c r="I110" s="26"/>
      <c r="J110" s="26"/>
      <c r="K110" s="26"/>
    </row>
    <row r="111" ht="40" customHeight="1" spans="1:11">
      <c r="A111" s="25"/>
      <c r="B111" s="25"/>
      <c r="C111" s="48"/>
      <c r="D111" s="48"/>
      <c r="E111" s="46"/>
      <c r="F111" s="25"/>
      <c r="G111" s="25"/>
      <c r="H111" s="26"/>
      <c r="I111" s="26"/>
      <c r="J111" s="26"/>
      <c r="K111" s="26"/>
    </row>
    <row r="112" ht="40" customHeight="1" spans="1:11">
      <c r="A112" s="25"/>
      <c r="B112" s="25"/>
      <c r="C112" s="48"/>
      <c r="D112" s="48"/>
      <c r="E112" s="46"/>
      <c r="F112" s="25"/>
      <c r="G112" s="25"/>
      <c r="H112" s="26"/>
      <c r="I112" s="26"/>
      <c r="J112" s="26"/>
      <c r="K112" s="26"/>
    </row>
    <row r="113" ht="40" customHeight="1" spans="1:11">
      <c r="A113" s="25"/>
      <c r="B113" s="25"/>
      <c r="C113" s="48"/>
      <c r="D113" s="48"/>
      <c r="E113" s="46"/>
      <c r="F113" s="25"/>
      <c r="G113" s="25"/>
      <c r="H113" s="26"/>
      <c r="I113" s="26"/>
      <c r="J113" s="26"/>
      <c r="K113" s="26"/>
    </row>
    <row r="114" ht="40" customHeight="1" spans="1:11">
      <c r="A114" s="25"/>
      <c r="B114" s="25"/>
      <c r="C114" s="48"/>
      <c r="D114" s="48"/>
      <c r="E114" s="46"/>
      <c r="F114" s="25"/>
      <c r="G114" s="25"/>
      <c r="H114" s="26"/>
      <c r="I114" s="26"/>
      <c r="J114" s="26"/>
      <c r="K114" s="26"/>
    </row>
    <row r="115" ht="40" customHeight="1" spans="1:11">
      <c r="A115" s="25"/>
      <c r="B115" s="25"/>
      <c r="C115" s="38"/>
      <c r="D115" s="38"/>
      <c r="E115" s="44"/>
      <c r="F115" s="25"/>
      <c r="G115" s="25"/>
      <c r="H115" s="26"/>
      <c r="I115" s="26"/>
      <c r="J115" s="26"/>
      <c r="K115" s="26"/>
    </row>
    <row r="116" ht="40" customHeight="1" spans="1:11">
      <c r="A116" s="25"/>
      <c r="B116" s="25"/>
      <c r="C116" s="19"/>
      <c r="D116" s="19"/>
      <c r="E116" s="47"/>
      <c r="F116" s="25"/>
      <c r="G116" s="25"/>
      <c r="H116" s="26"/>
      <c r="I116" s="26"/>
      <c r="J116" s="26"/>
      <c r="K116" s="26"/>
    </row>
    <row r="117" s="3" customFormat="1" ht="40" customHeight="1" spans="1:11">
      <c r="A117" s="49"/>
      <c r="B117" s="25"/>
      <c r="C117" s="19"/>
      <c r="D117" s="19"/>
      <c r="E117" s="50"/>
      <c r="F117" s="51"/>
      <c r="G117" s="51"/>
      <c r="H117" s="26"/>
      <c r="I117" s="26"/>
      <c r="J117" s="26"/>
      <c r="K117" s="26"/>
    </row>
    <row r="118" ht="14.25" spans="1:11">
      <c r="A118" s="25"/>
      <c r="B118" s="52"/>
      <c r="C118" s="52"/>
      <c r="D118" s="52"/>
      <c r="E118" s="53"/>
      <c r="F118" s="52"/>
      <c r="G118" s="52"/>
      <c r="H118" s="26"/>
      <c r="I118" s="26"/>
      <c r="J118" s="26"/>
      <c r="K118" s="26"/>
    </row>
    <row r="119" ht="75" customHeight="1" spans="1:11">
      <c r="A119" s="25"/>
      <c r="B119" s="52"/>
      <c r="C119" s="52"/>
      <c r="D119" s="52"/>
      <c r="E119" s="53"/>
      <c r="F119" s="52"/>
      <c r="G119" s="52"/>
      <c r="H119" s="26"/>
      <c r="I119" s="26"/>
      <c r="J119" s="26"/>
      <c r="K119" s="26"/>
    </row>
    <row r="120" ht="14.25" spans="1:11">
      <c r="A120" s="25"/>
      <c r="B120" s="52"/>
      <c r="C120" s="52"/>
      <c r="D120" s="52"/>
      <c r="E120" s="53"/>
      <c r="F120" s="52"/>
      <c r="G120" s="52"/>
      <c r="H120" s="26"/>
      <c r="I120" s="26"/>
      <c r="J120" s="26"/>
      <c r="K120" s="26"/>
    </row>
    <row r="121" ht="14.25" spans="1:11">
      <c r="A121" s="25"/>
      <c r="B121" s="52"/>
      <c r="C121" s="52"/>
      <c r="D121" s="52"/>
      <c r="E121" s="53"/>
      <c r="F121" s="52"/>
      <c r="G121" s="52"/>
      <c r="H121" s="26"/>
      <c r="I121" s="26"/>
      <c r="J121" s="26"/>
      <c r="K121" s="26"/>
    </row>
    <row r="122" ht="14.25" spans="1:11">
      <c r="A122" s="25"/>
      <c r="B122" s="52"/>
      <c r="C122" s="52"/>
      <c r="D122" s="52"/>
      <c r="E122" s="53"/>
      <c r="F122" s="52"/>
      <c r="G122" s="52"/>
      <c r="H122" s="26"/>
      <c r="I122" s="26"/>
      <c r="J122" s="26"/>
      <c r="K122" s="26"/>
    </row>
    <row r="123" ht="14.25" spans="1:11">
      <c r="A123" s="25"/>
      <c r="B123" s="52"/>
      <c r="C123" s="52"/>
      <c r="D123" s="52"/>
      <c r="E123" s="53"/>
      <c r="F123" s="52"/>
      <c r="G123" s="52"/>
      <c r="H123" s="26"/>
      <c r="I123" s="26"/>
      <c r="J123" s="26"/>
      <c r="K123" s="26"/>
    </row>
    <row r="124" ht="14.25" spans="1:11">
      <c r="A124" s="25"/>
      <c r="B124" s="52"/>
      <c r="C124" s="52"/>
      <c r="D124" s="52"/>
      <c r="E124" s="53"/>
      <c r="F124" s="52"/>
      <c r="G124" s="52"/>
      <c r="H124" s="26"/>
      <c r="I124" s="26"/>
      <c r="J124" s="26"/>
      <c r="K124" s="26"/>
    </row>
    <row r="125" ht="14.25" spans="1:11">
      <c r="A125" s="25"/>
      <c r="B125" s="52"/>
      <c r="C125" s="52"/>
      <c r="D125" s="52"/>
      <c r="E125" s="53"/>
      <c r="F125" s="52"/>
      <c r="G125" s="52"/>
      <c r="H125" s="26"/>
      <c r="I125" s="26"/>
      <c r="J125" s="26"/>
      <c r="K125" s="26"/>
    </row>
    <row r="126" ht="14.25" spans="1:11">
      <c r="A126" s="25"/>
      <c r="B126" s="52"/>
      <c r="C126" s="52"/>
      <c r="D126" s="52"/>
      <c r="E126" s="53"/>
      <c r="F126" s="52"/>
      <c r="G126" s="52"/>
      <c r="H126" s="26"/>
      <c r="I126" s="26"/>
      <c r="J126" s="26"/>
      <c r="K126" s="26"/>
    </row>
    <row r="127" ht="14.25" spans="1:11">
      <c r="A127" s="25"/>
      <c r="B127" s="52"/>
      <c r="C127" s="52"/>
      <c r="D127" s="52"/>
      <c r="E127" s="53"/>
      <c r="F127" s="52"/>
      <c r="G127" s="52"/>
      <c r="H127" s="26"/>
      <c r="I127" s="26"/>
      <c r="J127" s="26"/>
      <c r="K127" s="26"/>
    </row>
    <row r="128" ht="40" customHeight="1" spans="1:11">
      <c r="A128" s="25"/>
      <c r="B128" s="52"/>
      <c r="C128" s="52"/>
      <c r="D128" s="52"/>
      <c r="E128" s="53"/>
      <c r="F128" s="52"/>
      <c r="G128" s="52"/>
      <c r="H128" s="26"/>
      <c r="I128" s="26"/>
      <c r="J128" s="26"/>
      <c r="K128" s="26"/>
    </row>
    <row r="129" ht="40" customHeight="1" spans="1:11">
      <c r="A129" s="25"/>
      <c r="B129" s="52"/>
      <c r="C129" s="52"/>
      <c r="D129" s="52"/>
      <c r="E129" s="53"/>
      <c r="F129" s="52"/>
      <c r="G129" s="52"/>
      <c r="H129" s="26"/>
      <c r="I129" s="26"/>
      <c r="J129" s="26"/>
      <c r="K129" s="26"/>
    </row>
    <row r="130" ht="40" customHeight="1" spans="1:11">
      <c r="A130" s="25"/>
      <c r="B130" s="52"/>
      <c r="C130" s="37"/>
      <c r="D130" s="37"/>
      <c r="E130" s="53"/>
      <c r="F130" s="52"/>
      <c r="G130" s="52"/>
      <c r="H130" s="26"/>
      <c r="I130" s="26"/>
      <c r="J130" s="26"/>
      <c r="K130" s="26"/>
    </row>
    <row r="131" ht="40" customHeight="1" spans="1:11">
      <c r="A131" s="49"/>
      <c r="B131" s="52"/>
      <c r="C131" s="37"/>
      <c r="D131" s="37"/>
      <c r="E131" s="53"/>
      <c r="F131" s="52"/>
      <c r="G131" s="52"/>
      <c r="H131" s="26"/>
      <c r="I131" s="26"/>
      <c r="J131" s="26"/>
      <c r="K131" s="26"/>
    </row>
    <row r="132" ht="40" customHeight="1" spans="1:11">
      <c r="A132" s="25"/>
      <c r="B132" s="52"/>
      <c r="C132" s="37"/>
      <c r="D132" s="37"/>
      <c r="E132" s="54"/>
      <c r="F132" s="52"/>
      <c r="G132" s="52"/>
      <c r="H132" s="26"/>
      <c r="I132" s="26"/>
      <c r="J132" s="26"/>
      <c r="K132" s="26"/>
    </row>
    <row r="133" ht="40" customHeight="1" spans="1:11">
      <c r="A133" s="49"/>
      <c r="B133" s="52"/>
      <c r="C133" s="37"/>
      <c r="D133" s="37"/>
      <c r="E133" s="54"/>
      <c r="F133" s="52"/>
      <c r="G133" s="52"/>
      <c r="H133" s="26"/>
      <c r="I133" s="26"/>
      <c r="J133" s="26"/>
      <c r="K133" s="26"/>
    </row>
    <row r="134" ht="40" customHeight="1" spans="1:11">
      <c r="A134" s="25"/>
      <c r="B134" s="52"/>
      <c r="C134" s="55"/>
      <c r="D134" s="55"/>
      <c r="E134" s="53"/>
      <c r="F134" s="52"/>
      <c r="G134" s="52"/>
      <c r="H134" s="26"/>
      <c r="I134" s="26"/>
      <c r="J134" s="26"/>
      <c r="K134" s="26"/>
    </row>
    <row r="135" ht="40" customHeight="1" spans="1:11">
      <c r="A135" s="49"/>
      <c r="B135" s="52"/>
      <c r="C135" s="55"/>
      <c r="D135" s="55"/>
      <c r="E135" s="54"/>
      <c r="F135" s="52"/>
      <c r="G135" s="52"/>
      <c r="H135" s="26"/>
      <c r="I135" s="26"/>
      <c r="J135" s="26"/>
      <c r="K135" s="26"/>
    </row>
    <row r="136" ht="40" customHeight="1" spans="1:11">
      <c r="A136" s="25"/>
      <c r="B136" s="52"/>
      <c r="C136" s="37"/>
      <c r="D136" s="37"/>
      <c r="E136" s="54"/>
      <c r="F136" s="52"/>
      <c r="G136" s="52"/>
      <c r="H136" s="26"/>
      <c r="I136" s="26"/>
      <c r="J136" s="26"/>
      <c r="K136" s="26"/>
    </row>
    <row r="137" ht="40" customHeight="1" spans="1:11">
      <c r="A137" s="49"/>
      <c r="B137" s="52"/>
      <c r="C137" s="37"/>
      <c r="D137" s="37"/>
      <c r="E137" s="56"/>
      <c r="F137" s="52"/>
      <c r="G137" s="52"/>
      <c r="H137" s="26"/>
      <c r="I137" s="26"/>
      <c r="J137" s="26"/>
      <c r="K137" s="26"/>
    </row>
    <row r="138" ht="40" customHeight="1" spans="1:11">
      <c r="A138" s="25"/>
      <c r="B138" s="52"/>
      <c r="C138" s="37"/>
      <c r="D138" s="37"/>
      <c r="E138" s="54"/>
      <c r="F138" s="52"/>
      <c r="G138" s="52"/>
      <c r="H138" s="26"/>
      <c r="I138" s="26"/>
      <c r="J138" s="26"/>
      <c r="K138" s="26"/>
    </row>
    <row r="139" ht="14.25" spans="1:11">
      <c r="A139" s="49"/>
      <c r="B139" s="52"/>
      <c r="C139" s="52"/>
      <c r="D139" s="52"/>
      <c r="E139" s="53"/>
      <c r="F139" s="52"/>
      <c r="G139" s="52"/>
      <c r="H139" s="26"/>
      <c r="I139" s="26"/>
      <c r="J139" s="26"/>
      <c r="K139" s="26"/>
    </row>
    <row r="140" ht="14.25" spans="1:11">
      <c r="A140" s="25"/>
      <c r="B140" s="52"/>
      <c r="C140" s="52"/>
      <c r="D140" s="52"/>
      <c r="E140" s="53"/>
      <c r="F140" s="52"/>
      <c r="G140" s="52"/>
      <c r="H140" s="26"/>
      <c r="I140" s="26"/>
      <c r="J140" s="26"/>
      <c r="K140" s="26"/>
    </row>
    <row r="141" ht="14.25" spans="1:11">
      <c r="A141" s="49"/>
      <c r="B141" s="52"/>
      <c r="C141" s="52"/>
      <c r="D141" s="52"/>
      <c r="E141" s="53"/>
      <c r="F141" s="52"/>
      <c r="G141" s="52"/>
      <c r="H141" s="26"/>
      <c r="I141" s="26"/>
      <c r="J141" s="26"/>
      <c r="K141" s="26"/>
    </row>
    <row r="142" ht="14.25" spans="1:11">
      <c r="A142" s="25"/>
      <c r="B142" s="52"/>
      <c r="C142" s="52"/>
      <c r="D142" s="52"/>
      <c r="E142" s="53"/>
      <c r="F142" s="52"/>
      <c r="G142" s="52"/>
      <c r="H142" s="26"/>
      <c r="I142" s="26"/>
      <c r="J142" s="26"/>
      <c r="K142" s="26"/>
    </row>
    <row r="143" ht="14.25" spans="1:11">
      <c r="A143" s="49"/>
      <c r="B143" s="52"/>
      <c r="C143" s="52"/>
      <c r="D143" s="52"/>
      <c r="E143" s="53"/>
      <c r="F143" s="52"/>
      <c r="G143" s="52"/>
      <c r="H143" s="26"/>
      <c r="I143" s="26"/>
      <c r="J143" s="26"/>
      <c r="K143" s="26"/>
    </row>
    <row r="144" ht="14.25" spans="1:11">
      <c r="A144" s="25"/>
      <c r="B144" s="52"/>
      <c r="C144" s="52"/>
      <c r="D144" s="52"/>
      <c r="E144" s="53"/>
      <c r="F144" s="52"/>
      <c r="G144" s="52"/>
      <c r="H144" s="26"/>
      <c r="I144" s="26"/>
      <c r="J144" s="26"/>
      <c r="K144" s="26"/>
    </row>
    <row r="145" ht="14.25" spans="1:11">
      <c r="A145" s="49"/>
      <c r="B145" s="52"/>
      <c r="C145" s="52"/>
      <c r="D145" s="52"/>
      <c r="E145" s="53"/>
      <c r="F145" s="52"/>
      <c r="G145" s="52"/>
      <c r="H145" s="26"/>
      <c r="I145" s="26"/>
      <c r="J145" s="26"/>
      <c r="K145" s="26"/>
    </row>
    <row r="146" ht="14.25" spans="1:11">
      <c r="A146" s="25"/>
      <c r="B146" s="52"/>
      <c r="C146" s="52"/>
      <c r="D146" s="52"/>
      <c r="E146" s="53"/>
      <c r="F146" s="52"/>
      <c r="G146" s="52"/>
      <c r="H146" s="26"/>
      <c r="I146" s="26"/>
      <c r="J146" s="26"/>
      <c r="K146" s="26"/>
    </row>
    <row r="147" ht="14.25" spans="1:11">
      <c r="A147" s="25"/>
      <c r="B147" s="52"/>
      <c r="C147" s="52"/>
      <c r="D147" s="52"/>
      <c r="E147" s="53"/>
      <c r="F147" s="52"/>
      <c r="G147" s="52"/>
      <c r="H147" s="26"/>
      <c r="I147" s="26"/>
      <c r="J147" s="26"/>
      <c r="K147" s="26"/>
    </row>
    <row r="148" ht="14.25" spans="1:11">
      <c r="A148" s="49"/>
      <c r="B148" s="52"/>
      <c r="C148" s="52"/>
      <c r="D148" s="52"/>
      <c r="E148" s="53"/>
      <c r="F148" s="52"/>
      <c r="G148" s="52"/>
      <c r="H148" s="26"/>
      <c r="I148" s="26"/>
      <c r="J148" s="26"/>
      <c r="K148" s="26"/>
    </row>
    <row r="149" ht="14.25" spans="1:11">
      <c r="A149" s="25"/>
      <c r="B149" s="52"/>
      <c r="C149" s="52"/>
      <c r="D149" s="52"/>
      <c r="E149" s="53"/>
      <c r="F149" s="52"/>
      <c r="G149" s="52"/>
      <c r="H149" s="26"/>
      <c r="I149" s="26"/>
      <c r="J149" s="26"/>
      <c r="K149" s="26"/>
    </row>
    <row r="150" ht="14.25" spans="1:11">
      <c r="A150" s="25"/>
      <c r="B150" s="52"/>
      <c r="C150" s="52"/>
      <c r="D150" s="52"/>
      <c r="E150" s="53"/>
      <c r="F150" s="52"/>
      <c r="G150" s="52"/>
      <c r="H150" s="26"/>
      <c r="I150" s="26"/>
      <c r="J150" s="26"/>
      <c r="K150" s="26"/>
    </row>
    <row r="151" ht="14.25" spans="1:11">
      <c r="A151" s="49"/>
      <c r="B151" s="52"/>
      <c r="C151" s="52"/>
      <c r="D151" s="52"/>
      <c r="E151" s="53"/>
      <c r="F151" s="52"/>
      <c r="G151" s="52"/>
      <c r="H151" s="26"/>
      <c r="I151" s="26"/>
      <c r="J151" s="26"/>
      <c r="K151" s="26"/>
    </row>
    <row r="152" ht="14.25" spans="1:11">
      <c r="A152" s="25"/>
      <c r="B152" s="52"/>
      <c r="C152" s="52"/>
      <c r="D152" s="52"/>
      <c r="E152" s="53"/>
      <c r="F152" s="52"/>
      <c r="G152" s="52"/>
      <c r="H152" s="26"/>
      <c r="I152" s="26"/>
      <c r="J152" s="26"/>
      <c r="K152" s="26"/>
    </row>
    <row r="153" ht="14.25" spans="1:11">
      <c r="A153" s="25"/>
      <c r="B153" s="52"/>
      <c r="C153" s="52"/>
      <c r="D153" s="52"/>
      <c r="E153" s="53"/>
      <c r="F153" s="52"/>
      <c r="G153" s="52"/>
      <c r="H153" s="26"/>
      <c r="I153" s="26"/>
      <c r="J153" s="26"/>
      <c r="K153" s="26"/>
    </row>
    <row r="154" ht="14.25" spans="1:11">
      <c r="A154" s="49"/>
      <c r="B154" s="52"/>
      <c r="C154" s="52"/>
      <c r="D154" s="52"/>
      <c r="E154" s="53"/>
      <c r="F154" s="52"/>
      <c r="G154" s="52"/>
      <c r="H154" s="26"/>
      <c r="I154" s="26"/>
      <c r="J154" s="26"/>
      <c r="K154" s="26"/>
    </row>
    <row r="155" ht="14.25" spans="1:11">
      <c r="A155" s="25"/>
      <c r="B155" s="52"/>
      <c r="C155" s="52"/>
      <c r="D155" s="52"/>
      <c r="E155" s="53"/>
      <c r="F155" s="52"/>
      <c r="G155" s="52"/>
      <c r="H155" s="26"/>
      <c r="I155" s="26"/>
      <c r="J155" s="26"/>
      <c r="K155" s="26"/>
    </row>
    <row r="156" ht="14.25" spans="1:11">
      <c r="A156" s="25"/>
      <c r="B156" s="52"/>
      <c r="C156" s="52"/>
      <c r="D156" s="52"/>
      <c r="E156" s="53"/>
      <c r="F156" s="52"/>
      <c r="G156" s="52"/>
      <c r="H156" s="26"/>
      <c r="I156" s="26"/>
      <c r="J156" s="26"/>
      <c r="K156" s="26"/>
    </row>
    <row r="157" ht="35" customHeight="1" spans="1:11">
      <c r="A157" s="25"/>
      <c r="B157" s="52"/>
      <c r="C157" s="52"/>
      <c r="D157" s="52"/>
      <c r="E157" s="53"/>
      <c r="F157" s="52"/>
      <c r="G157" s="52"/>
      <c r="H157" s="26"/>
      <c r="I157" s="26"/>
      <c r="J157" s="26"/>
      <c r="K157" s="26"/>
    </row>
    <row r="158" ht="35" customHeight="1" spans="1:11">
      <c r="A158" s="25"/>
      <c r="B158" s="52"/>
      <c r="C158" s="52"/>
      <c r="D158" s="52"/>
      <c r="E158" s="53"/>
      <c r="F158" s="52"/>
      <c r="G158" s="52"/>
      <c r="H158" s="26"/>
      <c r="I158" s="26"/>
      <c r="J158" s="26"/>
      <c r="K158" s="26"/>
    </row>
    <row r="159" ht="35" customHeight="1" spans="1:11">
      <c r="A159" s="25"/>
      <c r="B159" s="52"/>
      <c r="C159" s="52"/>
      <c r="D159" s="52"/>
      <c r="E159" s="53"/>
      <c r="F159" s="52"/>
      <c r="G159" s="52"/>
      <c r="H159" s="26"/>
      <c r="I159" s="26"/>
      <c r="J159" s="26"/>
      <c r="K159" s="26"/>
    </row>
    <row r="160" ht="35" customHeight="1" spans="1:11">
      <c r="A160" s="25"/>
      <c r="B160" s="52"/>
      <c r="C160" s="52"/>
      <c r="D160" s="52"/>
      <c r="E160" s="53"/>
      <c r="F160" s="52"/>
      <c r="G160" s="52"/>
      <c r="H160" s="26"/>
      <c r="I160" s="26"/>
      <c r="J160" s="26"/>
      <c r="K160" s="26"/>
    </row>
    <row r="161" ht="35" customHeight="1" spans="1:11">
      <c r="A161" s="25"/>
      <c r="B161" s="52"/>
      <c r="C161" s="52"/>
      <c r="D161" s="52"/>
      <c r="E161" s="53"/>
      <c r="F161" s="52"/>
      <c r="G161" s="52"/>
      <c r="H161" s="26"/>
      <c r="I161" s="26"/>
      <c r="J161" s="26"/>
      <c r="K161" s="26"/>
    </row>
    <row r="162" ht="35" customHeight="1" spans="1:11">
      <c r="A162" s="25"/>
      <c r="B162" s="52"/>
      <c r="C162" s="52"/>
      <c r="D162" s="52"/>
      <c r="E162" s="53"/>
      <c r="F162" s="52"/>
      <c r="G162" s="52"/>
      <c r="H162" s="26"/>
      <c r="I162" s="26"/>
      <c r="J162" s="26"/>
      <c r="K162" s="26"/>
    </row>
    <row r="163" ht="35" customHeight="1" spans="1:11">
      <c r="A163" s="25"/>
      <c r="B163" s="52"/>
      <c r="C163" s="52"/>
      <c r="D163" s="52"/>
      <c r="E163" s="53"/>
      <c r="F163" s="52"/>
      <c r="G163" s="52"/>
      <c r="H163" s="26"/>
      <c r="I163" s="26"/>
      <c r="J163" s="26"/>
      <c r="K163" s="26"/>
    </row>
    <row r="164" ht="35" customHeight="1" spans="1:11">
      <c r="A164" s="25"/>
      <c r="B164" s="52"/>
      <c r="C164" s="52"/>
      <c r="D164" s="52"/>
      <c r="E164" s="53"/>
      <c r="F164" s="52"/>
      <c r="G164" s="52"/>
      <c r="H164" s="26"/>
      <c r="I164" s="26"/>
      <c r="J164" s="26"/>
      <c r="K164" s="26"/>
    </row>
    <row r="165" ht="35" customHeight="1" spans="1:11">
      <c r="A165" s="25"/>
      <c r="B165" s="52"/>
      <c r="C165" s="52"/>
      <c r="D165" s="52"/>
      <c r="E165" s="53"/>
      <c r="F165" s="52"/>
      <c r="G165" s="52"/>
      <c r="H165" s="26"/>
      <c r="I165" s="26"/>
      <c r="J165" s="26"/>
      <c r="K165" s="26"/>
    </row>
    <row r="166" ht="14.25" spans="1:11">
      <c r="A166" s="25"/>
      <c r="B166" s="52"/>
      <c r="C166" s="52"/>
      <c r="D166" s="52"/>
      <c r="E166" s="53"/>
      <c r="F166" s="52"/>
      <c r="G166" s="52"/>
      <c r="H166" s="26"/>
      <c r="I166" s="26"/>
      <c r="J166" s="26"/>
      <c r="K166" s="26"/>
    </row>
    <row r="167" ht="47" customHeight="1" spans="1:11">
      <c r="A167" s="25"/>
      <c r="B167" s="52"/>
      <c r="C167" s="52"/>
      <c r="D167" s="52"/>
      <c r="E167" s="53"/>
      <c r="F167" s="52"/>
      <c r="G167" s="52"/>
      <c r="H167" s="26"/>
      <c r="I167" s="26"/>
      <c r="J167" s="26"/>
      <c r="K167" s="26"/>
    </row>
    <row r="168" ht="14.25" spans="1:11">
      <c r="A168" s="25"/>
      <c r="B168" s="52"/>
      <c r="C168" s="52"/>
      <c r="D168" s="52"/>
      <c r="E168" s="53"/>
      <c r="F168" s="52"/>
      <c r="G168" s="52"/>
      <c r="H168" s="26"/>
      <c r="I168" s="26"/>
      <c r="J168" s="26"/>
      <c r="K168" s="26"/>
    </row>
    <row r="169" ht="14.25" spans="1:11">
      <c r="A169" s="25"/>
      <c r="B169" s="52"/>
      <c r="C169" s="52"/>
      <c r="D169" s="52"/>
      <c r="E169" s="53"/>
      <c r="F169" s="52"/>
      <c r="G169" s="52"/>
      <c r="H169" s="26"/>
      <c r="I169" s="26"/>
      <c r="J169" s="26"/>
      <c r="K169" s="26"/>
    </row>
    <row r="170" ht="14.25" spans="1:11">
      <c r="A170" s="25"/>
      <c r="B170" s="52"/>
      <c r="C170" s="52"/>
      <c r="D170" s="52"/>
      <c r="E170" s="53"/>
      <c r="F170" s="52"/>
      <c r="G170" s="52"/>
      <c r="H170" s="26"/>
      <c r="I170" s="26"/>
      <c r="J170" s="26"/>
      <c r="K170" s="26"/>
    </row>
    <row r="171" ht="40" customHeight="1" spans="1:11">
      <c r="A171" s="25"/>
      <c r="B171" s="52"/>
      <c r="C171" s="52"/>
      <c r="D171" s="52"/>
      <c r="E171" s="53"/>
      <c r="F171" s="52"/>
      <c r="G171" s="52"/>
      <c r="H171" s="26"/>
      <c r="I171" s="26"/>
      <c r="J171" s="26"/>
      <c r="K171" s="26"/>
    </row>
    <row r="172" ht="40" customHeight="1" spans="1:11">
      <c r="A172" s="25"/>
      <c r="B172" s="52"/>
      <c r="C172" s="52"/>
      <c r="D172" s="52"/>
      <c r="E172" s="53"/>
      <c r="F172" s="52"/>
      <c r="G172" s="52"/>
      <c r="H172" s="26"/>
      <c r="I172" s="26"/>
      <c r="J172" s="26"/>
      <c r="K172" s="26"/>
    </row>
    <row r="173" ht="40" customHeight="1" spans="1:11">
      <c r="A173" s="25"/>
      <c r="B173" s="52"/>
      <c r="C173" s="52"/>
      <c r="D173" s="52"/>
      <c r="E173" s="53"/>
      <c r="F173" s="52"/>
      <c r="G173" s="52"/>
      <c r="H173" s="26"/>
      <c r="I173" s="26"/>
      <c r="J173" s="26"/>
      <c r="K173" s="26"/>
    </row>
    <row r="174" ht="40" customHeight="1" spans="1:11">
      <c r="A174" s="25"/>
      <c r="B174" s="52"/>
      <c r="C174" s="52"/>
      <c r="D174" s="52"/>
      <c r="E174" s="53"/>
      <c r="F174" s="52"/>
      <c r="G174" s="52"/>
      <c r="H174" s="26"/>
      <c r="I174" s="26"/>
      <c r="J174" s="26"/>
      <c r="K174" s="26"/>
    </row>
    <row r="175" ht="40" customHeight="1" spans="1:11">
      <c r="A175" s="25"/>
      <c r="B175" s="52"/>
      <c r="C175" s="52"/>
      <c r="D175" s="52"/>
      <c r="E175" s="53"/>
      <c r="F175" s="52"/>
      <c r="G175" s="52"/>
      <c r="H175" s="26"/>
      <c r="I175" s="26"/>
      <c r="J175" s="26"/>
      <c r="K175" s="26"/>
    </row>
    <row r="176" ht="14.25" spans="1:11">
      <c r="A176" s="25"/>
      <c r="B176" s="52"/>
      <c r="C176" s="52"/>
      <c r="D176" s="52"/>
      <c r="E176" s="53"/>
      <c r="F176" s="52"/>
      <c r="G176" s="52"/>
      <c r="H176" s="26"/>
      <c r="I176" s="26"/>
      <c r="J176" s="26"/>
      <c r="K176" s="26"/>
    </row>
    <row r="177" ht="14.25" spans="1:11">
      <c r="A177" s="25"/>
      <c r="B177" s="52"/>
      <c r="C177" s="52"/>
      <c r="D177" s="52"/>
      <c r="E177" s="53"/>
      <c r="F177" s="52"/>
      <c r="G177" s="52"/>
      <c r="H177" s="26"/>
      <c r="I177" s="26"/>
      <c r="J177" s="26"/>
      <c r="K177" s="26"/>
    </row>
    <row r="178" ht="14.25" spans="1:11">
      <c r="A178" s="25"/>
      <c r="B178" s="52"/>
      <c r="C178" s="52"/>
      <c r="D178" s="52"/>
      <c r="E178" s="53"/>
      <c r="F178" s="52"/>
      <c r="G178" s="52"/>
      <c r="H178" s="26"/>
      <c r="I178" s="26"/>
      <c r="J178" s="26"/>
      <c r="K178" s="26"/>
    </row>
    <row r="179" ht="14.25" spans="1:11">
      <c r="A179" s="25"/>
      <c r="B179" s="52"/>
      <c r="C179" s="52"/>
      <c r="D179" s="52"/>
      <c r="E179" s="53"/>
      <c r="F179" s="52"/>
      <c r="G179" s="52"/>
      <c r="H179" s="26"/>
      <c r="I179" s="26"/>
      <c r="J179" s="26"/>
      <c r="K179" s="26"/>
    </row>
    <row r="180" ht="14.25" spans="1:11">
      <c r="A180" s="25"/>
      <c r="B180" s="52"/>
      <c r="C180" s="52"/>
      <c r="D180" s="52"/>
      <c r="E180" s="53"/>
      <c r="F180" s="52"/>
      <c r="G180" s="52"/>
      <c r="H180" s="26"/>
      <c r="I180" s="26"/>
      <c r="J180" s="26"/>
      <c r="K180" s="26"/>
    </row>
    <row r="181" ht="14.25" spans="1:11">
      <c r="A181" s="25"/>
      <c r="B181" s="52"/>
      <c r="C181" s="52"/>
      <c r="D181" s="52"/>
      <c r="E181" s="53"/>
      <c r="F181" s="52"/>
      <c r="G181" s="52"/>
      <c r="H181" s="26"/>
      <c r="I181" s="26"/>
      <c r="J181" s="26"/>
      <c r="K181" s="26"/>
    </row>
    <row r="182" ht="40" customHeight="1" spans="1:11">
      <c r="A182" s="25"/>
      <c r="B182" s="52"/>
      <c r="C182" s="52"/>
      <c r="D182" s="52"/>
      <c r="E182" s="53"/>
      <c r="F182" s="52"/>
      <c r="G182" s="52"/>
      <c r="H182" s="26"/>
      <c r="I182" s="26"/>
      <c r="J182" s="26"/>
      <c r="K182" s="26"/>
    </row>
    <row r="183" ht="40" customHeight="1" spans="1:11">
      <c r="A183" s="25"/>
      <c r="B183" s="52"/>
      <c r="C183" s="52"/>
      <c r="D183" s="52"/>
      <c r="E183" s="53"/>
      <c r="F183" s="52"/>
      <c r="G183" s="52"/>
      <c r="H183" s="26"/>
      <c r="I183" s="26"/>
      <c r="J183" s="26"/>
      <c r="K183" s="26"/>
    </row>
    <row r="184" ht="14.25" spans="1:11">
      <c r="A184" s="25"/>
      <c r="B184" s="52"/>
      <c r="C184" s="52"/>
      <c r="D184" s="52"/>
      <c r="E184" s="53"/>
      <c r="F184" s="52"/>
      <c r="G184" s="52"/>
      <c r="H184" s="26"/>
      <c r="I184" s="26"/>
      <c r="J184" s="26"/>
      <c r="K184" s="26"/>
    </row>
    <row r="185" ht="14.25" spans="1:11">
      <c r="A185" s="25"/>
      <c r="B185" s="52"/>
      <c r="C185" s="52"/>
      <c r="D185" s="52"/>
      <c r="E185" s="53"/>
      <c r="F185" s="52"/>
      <c r="G185" s="52"/>
      <c r="H185" s="26"/>
      <c r="I185" s="26"/>
      <c r="J185" s="26"/>
      <c r="K185" s="26"/>
    </row>
    <row r="186" ht="40" customHeight="1" spans="1:11">
      <c r="A186" s="25"/>
      <c r="B186" s="52"/>
      <c r="C186" s="52"/>
      <c r="D186" s="52"/>
      <c r="E186" s="53"/>
      <c r="F186" s="52"/>
      <c r="G186" s="52"/>
      <c r="H186" s="26"/>
      <c r="I186" s="26"/>
      <c r="J186" s="26"/>
      <c r="K186" s="26"/>
    </row>
    <row r="187" ht="40" customHeight="1" spans="1:11">
      <c r="A187" s="25"/>
      <c r="B187" s="52"/>
      <c r="C187" s="52"/>
      <c r="D187" s="52"/>
      <c r="E187" s="53"/>
      <c r="F187" s="52"/>
      <c r="G187" s="52"/>
      <c r="H187" s="26"/>
      <c r="I187" s="26"/>
      <c r="J187" s="26"/>
      <c r="K187" s="26"/>
    </row>
    <row r="188" ht="14.25" spans="1:11">
      <c r="A188" s="25"/>
      <c r="B188" s="52"/>
      <c r="C188" s="52"/>
      <c r="D188" s="52"/>
      <c r="E188" s="53"/>
      <c r="F188" s="52"/>
      <c r="G188" s="52"/>
      <c r="H188" s="26"/>
      <c r="I188" s="26"/>
      <c r="J188" s="26"/>
      <c r="K188" s="26"/>
    </row>
    <row r="189" ht="14.25" spans="1:11">
      <c r="A189" s="25"/>
      <c r="B189" s="52"/>
      <c r="C189" s="52"/>
      <c r="D189" s="52"/>
      <c r="E189" s="53"/>
      <c r="F189" s="52"/>
      <c r="G189" s="52"/>
      <c r="H189" s="26"/>
      <c r="I189" s="26"/>
      <c r="J189" s="26"/>
      <c r="K189" s="26"/>
    </row>
    <row r="190" ht="64" customHeight="1" spans="1:11">
      <c r="A190" s="25"/>
      <c r="B190" s="52"/>
      <c r="C190" s="52"/>
      <c r="D190" s="52"/>
      <c r="E190" s="53"/>
      <c r="F190" s="52"/>
      <c r="G190" s="52"/>
      <c r="H190" s="26"/>
      <c r="I190" s="26"/>
      <c r="J190" s="26"/>
      <c r="K190" s="26"/>
    </row>
    <row r="191" ht="83" customHeight="1" spans="1:11">
      <c r="A191" s="25"/>
      <c r="B191" s="52"/>
      <c r="C191" s="52"/>
      <c r="D191" s="52"/>
      <c r="E191" s="53"/>
      <c r="F191" s="52"/>
      <c r="G191" s="52"/>
      <c r="H191" s="26"/>
      <c r="I191" s="26"/>
      <c r="J191" s="26"/>
      <c r="K191" s="26"/>
    </row>
  </sheetData>
  <mergeCells count="4">
    <mergeCell ref="A1:E1"/>
    <mergeCell ref="G1:K1"/>
    <mergeCell ref="A2:E2"/>
    <mergeCell ref="G2:K2"/>
  </mergeCells>
  <pageMargins left="0.75" right="0.75" top="1" bottom="1" header="0.5" footer="0.5"/>
  <pageSetup paperSize="9" orientation="portrait"/>
  <headerFooter/>
  <ignoredErrors>
    <ignoredError sqref="F16:F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医用办公家具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歪歪小歪歪</cp:lastModifiedBy>
  <dcterms:created xsi:type="dcterms:W3CDTF">2020-10-22T19:12:00Z</dcterms:created>
  <dcterms:modified xsi:type="dcterms:W3CDTF">2025-11-17T07:39:59Z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3E93564F13384BA4B09C03EF36A9426A_13</vt:lpwstr>
  </property>
  <property fmtid="{D5CDD505-2E9C-101B-9397-08002B2CF9AE}" pid="4" name="KSOReadingLayout">
    <vt:bool>true</vt:bool>
  </property>
</Properties>
</file>